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X:\Relaciones institucionales y comunicacion\6. WEB\ACTUALIZACIONES\Cuadros resultados\2022\"/>
    </mc:Choice>
  </mc:AlternateContent>
  <xr:revisionPtr revIDLastSave="0" documentId="13_ncr:1_{433BD6BF-23F2-4719-8737-FAEBCC265C93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 Resultats" sheetId="1" r:id="rId1"/>
    <sheet name=" Resultats divisions" sheetId="2" r:id="rId2"/>
    <sheet name=" Mercats" sheetId="3" r:id="rId3"/>
    <sheet name=" Efecte dòlar" sheetId="4" r:id="rId4"/>
    <sheet name=" Compres" sheetId="5" r:id="rId5"/>
    <sheet name=" Costos" sheetId="6" r:id="rId6"/>
    <sheet name="Plantilla" sheetId="7" r:id="rId7"/>
    <sheet name=" Balanç" sheetId="8" r:id="rId8"/>
    <sheet name=" Ràti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6" l="1"/>
  <c r="J15" i="6"/>
  <c r="J14" i="6"/>
  <c r="J12" i="6"/>
  <c r="J11" i="6"/>
  <c r="J10" i="6"/>
  <c r="J8" i="6"/>
  <c r="J7" i="6"/>
  <c r="J6" i="6"/>
  <c r="D16" i="5"/>
  <c r="J14" i="5"/>
  <c r="J12" i="5"/>
  <c r="J11" i="5"/>
  <c r="J10" i="5"/>
  <c r="J9" i="5"/>
  <c r="J8" i="5"/>
  <c r="J7" i="5"/>
  <c r="J6" i="5"/>
  <c r="P16" i="3"/>
  <c r="N16" i="3"/>
  <c r="O12" i="3" s="1"/>
  <c r="I16" i="3"/>
  <c r="D16" i="3"/>
  <c r="E14" i="3" s="1"/>
  <c r="V14" i="3"/>
  <c r="T14" i="3"/>
  <c r="W14" i="3" s="1"/>
  <c r="Q14" i="3"/>
  <c r="O14" i="3"/>
  <c r="L14" i="3"/>
  <c r="J14" i="3"/>
  <c r="G14" i="3"/>
  <c r="V13" i="3"/>
  <c r="T13" i="3"/>
  <c r="W13" i="3" s="1"/>
  <c r="Q13" i="3"/>
  <c r="O13" i="3"/>
  <c r="L13" i="3"/>
  <c r="G13" i="3"/>
  <c r="T12" i="3"/>
  <c r="Q12" i="3"/>
  <c r="L12" i="3"/>
  <c r="J12" i="3"/>
  <c r="F12" i="3"/>
  <c r="G12" i="3" s="1"/>
  <c r="Q10" i="3"/>
  <c r="P10" i="3"/>
  <c r="O10" i="3"/>
  <c r="N10" i="3"/>
  <c r="L10" i="3"/>
  <c r="K10" i="3"/>
  <c r="K16" i="3" s="1"/>
  <c r="I10" i="3"/>
  <c r="J10" i="3" s="1"/>
  <c r="E10" i="3"/>
  <c r="D10" i="3"/>
  <c r="T10" i="3" s="1"/>
  <c r="W8" i="3"/>
  <c r="V8" i="3"/>
  <c r="T8" i="3"/>
  <c r="Q8" i="3"/>
  <c r="L8" i="3"/>
  <c r="K8" i="3"/>
  <c r="J8" i="3"/>
  <c r="G8" i="3"/>
  <c r="F8" i="3"/>
  <c r="V13" i="2"/>
  <c r="F13" i="2"/>
  <c r="H23" i="1"/>
  <c r="J23" i="1"/>
  <c r="H19" i="1"/>
  <c r="J19" i="1"/>
  <c r="H11" i="1"/>
  <c r="F22" i="8"/>
  <c r="D22" i="8"/>
  <c r="F20" i="8"/>
  <c r="D20" i="8"/>
  <c r="F17" i="8"/>
  <c r="D17" i="8"/>
  <c r="J15" i="8"/>
  <c r="H15" i="8"/>
  <c r="J14" i="8"/>
  <c r="H14" i="8"/>
  <c r="J13" i="8"/>
  <c r="H13" i="8"/>
  <c r="J9" i="8"/>
  <c r="H9" i="8"/>
  <c r="J8" i="8"/>
  <c r="H8" i="8"/>
  <c r="F7" i="8"/>
  <c r="D7" i="8"/>
  <c r="D11" i="8" s="1"/>
  <c r="J6" i="8"/>
  <c r="H6" i="8"/>
  <c r="S18" i="7"/>
  <c r="T18" i="7" s="1"/>
  <c r="P18" i="7"/>
  <c r="Q18" i="7" s="1"/>
  <c r="M18" i="7"/>
  <c r="N15" i="7" s="1"/>
  <c r="J18" i="7"/>
  <c r="G18" i="7"/>
  <c r="H18" i="7" s="1"/>
  <c r="D18" i="7"/>
  <c r="E13" i="7" s="1"/>
  <c r="T15" i="7"/>
  <c r="Q15" i="7"/>
  <c r="K15" i="7"/>
  <c r="H15" i="7"/>
  <c r="T14" i="7"/>
  <c r="Q14" i="7"/>
  <c r="N14" i="7"/>
  <c r="K14" i="7"/>
  <c r="H14" i="7"/>
  <c r="T13" i="7"/>
  <c r="Q13" i="7"/>
  <c r="K13" i="7"/>
  <c r="H13" i="7"/>
  <c r="T12" i="7"/>
  <c r="Q12" i="7"/>
  <c r="K12" i="7"/>
  <c r="H12" i="7"/>
  <c r="T11" i="7"/>
  <c r="Q11" i="7"/>
  <c r="N11" i="7"/>
  <c r="K11" i="7"/>
  <c r="H11" i="7"/>
  <c r="E11" i="7"/>
  <c r="T10" i="7"/>
  <c r="Q10" i="7"/>
  <c r="K10" i="7"/>
  <c r="H10" i="7"/>
  <c r="T9" i="7"/>
  <c r="Q9" i="7"/>
  <c r="K9" i="7"/>
  <c r="H9" i="7"/>
  <c r="T8" i="7"/>
  <c r="Q8" i="7"/>
  <c r="N8" i="7"/>
  <c r="K8" i="7"/>
  <c r="H8" i="7"/>
  <c r="H15" i="6"/>
  <c r="H14" i="6"/>
  <c r="F14" i="6"/>
  <c r="D14" i="6"/>
  <c r="H12" i="6"/>
  <c r="H11" i="6"/>
  <c r="F10" i="6"/>
  <c r="F17" i="6" s="1"/>
  <c r="D10" i="6"/>
  <c r="H8" i="6"/>
  <c r="H7" i="6"/>
  <c r="H6" i="6"/>
  <c r="F6" i="6"/>
  <c r="D6" i="6"/>
  <c r="H14" i="5"/>
  <c r="H12" i="5"/>
  <c r="H11" i="5"/>
  <c r="H10" i="5"/>
  <c r="H9" i="5"/>
  <c r="F8" i="5"/>
  <c r="F6" i="5" s="1"/>
  <c r="F16" i="5" s="1"/>
  <c r="D8" i="5"/>
  <c r="D6" i="5" s="1"/>
  <c r="H7" i="5"/>
  <c r="U25" i="2"/>
  <c r="T25" i="2"/>
  <c r="R25" i="2"/>
  <c r="N25" i="2"/>
  <c r="J25" i="2"/>
  <c r="F25" i="2"/>
  <c r="U24" i="2"/>
  <c r="V24" i="2" s="1"/>
  <c r="T24" i="2"/>
  <c r="R24" i="2"/>
  <c r="N24" i="2"/>
  <c r="J24" i="2"/>
  <c r="F24" i="2"/>
  <c r="U23" i="2"/>
  <c r="T23" i="2"/>
  <c r="V23" i="2" s="1"/>
  <c r="R23" i="2"/>
  <c r="N23" i="2"/>
  <c r="J23" i="2"/>
  <c r="F23" i="2"/>
  <c r="M20" i="2"/>
  <c r="L20" i="2"/>
  <c r="N20" i="2" s="1"/>
  <c r="I20" i="2"/>
  <c r="H20" i="2"/>
  <c r="J20" i="2" s="1"/>
  <c r="E20" i="2"/>
  <c r="D20" i="2"/>
  <c r="F20" i="2" s="1"/>
  <c r="M18" i="2"/>
  <c r="L18" i="2"/>
  <c r="N18" i="2" s="1"/>
  <c r="U16" i="2"/>
  <c r="T16" i="2"/>
  <c r="V16" i="2" s="1"/>
  <c r="R16" i="2"/>
  <c r="Q15" i="2"/>
  <c r="Q18" i="2" s="1"/>
  <c r="P15" i="2"/>
  <c r="P18" i="2" s="1"/>
  <c r="R18" i="2" s="1"/>
  <c r="M15" i="2"/>
  <c r="L15" i="2"/>
  <c r="N15" i="2" s="1"/>
  <c r="I15" i="2"/>
  <c r="I18" i="2" s="1"/>
  <c r="H15" i="2"/>
  <c r="H18" i="2" s="1"/>
  <c r="J18" i="2" s="1"/>
  <c r="E15" i="2"/>
  <c r="E18" i="2" s="1"/>
  <c r="D15" i="2"/>
  <c r="D18" i="2" s="1"/>
  <c r="U13" i="2"/>
  <c r="T13" i="2"/>
  <c r="U12" i="2"/>
  <c r="T12" i="2"/>
  <c r="N12" i="2"/>
  <c r="J12" i="2"/>
  <c r="F12" i="2"/>
  <c r="U11" i="2"/>
  <c r="U20" i="2" s="1"/>
  <c r="T11" i="2"/>
  <c r="T20" i="2" s="1"/>
  <c r="V20" i="2" s="1"/>
  <c r="N11" i="2"/>
  <c r="J11" i="2"/>
  <c r="F11" i="2"/>
  <c r="U9" i="2"/>
  <c r="T9" i="2"/>
  <c r="V9" i="2" s="1"/>
  <c r="N9" i="2"/>
  <c r="J9" i="2"/>
  <c r="F9" i="2"/>
  <c r="J38" i="1"/>
  <c r="H38" i="1"/>
  <c r="J34" i="1"/>
  <c r="H34" i="1"/>
  <c r="J30" i="1"/>
  <c r="H30" i="1"/>
  <c r="I29" i="1"/>
  <c r="I32" i="1" s="1"/>
  <c r="I34" i="1" s="1"/>
  <c r="G29" i="1"/>
  <c r="G32" i="1" s="1"/>
  <c r="G34" i="1" s="1"/>
  <c r="E29" i="1"/>
  <c r="E36" i="1" s="1"/>
  <c r="J27" i="1"/>
  <c r="H27" i="1"/>
  <c r="J26" i="1"/>
  <c r="H26" i="1"/>
  <c r="J22" i="1"/>
  <c r="H22" i="1"/>
  <c r="J18" i="1"/>
  <c r="H18" i="1"/>
  <c r="J17" i="1"/>
  <c r="H17" i="1"/>
  <c r="J16" i="1"/>
  <c r="H16" i="1"/>
  <c r="J15" i="1"/>
  <c r="H15" i="1"/>
  <c r="J14" i="1"/>
  <c r="H14" i="1"/>
  <c r="F13" i="1"/>
  <c r="F21" i="1" s="1"/>
  <c r="F25" i="1" s="1"/>
  <c r="F29" i="1" s="1"/>
  <c r="F32" i="1" s="1"/>
  <c r="F36" i="1" s="1"/>
  <c r="D13" i="1"/>
  <c r="J11" i="1"/>
  <c r="J10" i="1"/>
  <c r="H10" i="1"/>
  <c r="J9" i="1"/>
  <c r="H9" i="1"/>
  <c r="J8" i="1"/>
  <c r="H8" i="1"/>
  <c r="J7" i="1"/>
  <c r="H7" i="1"/>
  <c r="F6" i="1"/>
  <c r="D6" i="1"/>
  <c r="E14" i="7" l="1"/>
  <c r="L16" i="3"/>
  <c r="E12" i="3"/>
  <c r="E16" i="3"/>
  <c r="O16" i="3"/>
  <c r="V12" i="3"/>
  <c r="W12" i="3" s="1"/>
  <c r="O8" i="3"/>
  <c r="F10" i="3"/>
  <c r="Q16" i="3"/>
  <c r="E13" i="3"/>
  <c r="T16" i="3"/>
  <c r="U12" i="3" s="1"/>
  <c r="E8" i="3"/>
  <c r="J16" i="3"/>
  <c r="J13" i="3"/>
  <c r="D21" i="1"/>
  <c r="H21" i="1" s="1"/>
  <c r="H10" i="6"/>
  <c r="D17" i="6"/>
  <c r="H17" i="6" s="1"/>
  <c r="F18" i="2"/>
  <c r="J15" i="2"/>
  <c r="G36" i="1"/>
  <c r="N16" i="7"/>
  <c r="I36" i="1"/>
  <c r="V12" i="2"/>
  <c r="N10" i="7"/>
  <c r="N13" i="7"/>
  <c r="V25" i="2"/>
  <c r="J6" i="1"/>
  <c r="H8" i="5"/>
  <c r="H6" i="5" s="1"/>
  <c r="E32" i="1"/>
  <c r="E34" i="1" s="1"/>
  <c r="V11" i="2"/>
  <c r="N9" i="7"/>
  <c r="N12" i="7"/>
  <c r="F11" i="8"/>
  <c r="J11" i="8" s="1"/>
  <c r="J7" i="8"/>
  <c r="H7" i="8"/>
  <c r="D25" i="1"/>
  <c r="J21" i="1"/>
  <c r="H13" i="1"/>
  <c r="U15" i="2"/>
  <c r="U18" i="2" s="1"/>
  <c r="T15" i="2"/>
  <c r="H6" i="1"/>
  <c r="J17" i="8"/>
  <c r="H17" i="8"/>
  <c r="E8" i="7"/>
  <c r="K18" i="7"/>
  <c r="F15" i="2"/>
  <c r="E9" i="7"/>
  <c r="H11" i="8"/>
  <c r="E12" i="7"/>
  <c r="E15" i="7"/>
  <c r="J13" i="1"/>
  <c r="E10" i="7"/>
  <c r="U16" i="3" l="1"/>
  <c r="U10" i="3"/>
  <c r="V10" i="3"/>
  <c r="W10" i="3" s="1"/>
  <c r="G10" i="3"/>
  <c r="F16" i="3"/>
  <c r="U8" i="3"/>
  <c r="U13" i="3"/>
  <c r="U14" i="3"/>
  <c r="T18" i="2"/>
  <c r="V18" i="2" s="1"/>
  <c r="V15" i="2"/>
  <c r="D29" i="1"/>
  <c r="J25" i="1"/>
  <c r="H25" i="1"/>
  <c r="V16" i="3" l="1"/>
  <c r="W16" i="3" s="1"/>
  <c r="G16" i="3"/>
  <c r="D32" i="1"/>
  <c r="J29" i="1"/>
  <c r="H29" i="1"/>
  <c r="D36" i="1" l="1"/>
  <c r="J32" i="1"/>
  <c r="H32" i="1"/>
  <c r="H36" i="1" l="1"/>
  <c r="J36" i="1"/>
  <c r="X172" i="3" l="1"/>
</calcChain>
</file>

<file path=xl/sharedStrings.xml><?xml version="1.0" encoding="utf-8"?>
<sst xmlns="http://schemas.openxmlformats.org/spreadsheetml/2006/main" count="296" uniqueCount="196">
  <si>
    <t>Compte de pèrdues i guanys consolidat</t>
  </si>
  <si>
    <t>Milers d'euros</t>
  </si>
  <si>
    <t>Exercici 2022</t>
  </si>
  <si>
    <t>Exercici 2021</t>
  </si>
  <si>
    <t>Variació (%)</t>
  </si>
  <si>
    <t>Ingressos</t>
  </si>
  <si>
    <t>Prestació de serveis</t>
  </si>
  <si>
    <t>Reversió de provisions i altres ingressos extraordinaris</t>
  </si>
  <si>
    <t>Augment d'existències de productes acabats</t>
  </si>
  <si>
    <t>Despeses</t>
  </si>
  <si>
    <t>Aprovisionaments</t>
  </si>
  <si>
    <t>Subministraments</t>
  </si>
  <si>
    <t>Transports</t>
  </si>
  <si>
    <t>Despeses de personal</t>
  </si>
  <si>
    <t>Dotació de provisions i altres despeses extraordinàries</t>
  </si>
  <si>
    <t>Ebitda</t>
  </si>
  <si>
    <t>Amortitzacions</t>
  </si>
  <si>
    <t>Ebit</t>
  </si>
  <si>
    <t>Despeses financeres i diferències de canvi</t>
  </si>
  <si>
    <t>Resultat abans d'impostos</t>
  </si>
  <si>
    <t>Impostos als guanys</t>
  </si>
  <si>
    <t>Resultat de l'exercici de les activitats continuades</t>
  </si>
  <si>
    <t xml:space="preserve"> Resultat de l'exercici</t>
  </si>
  <si>
    <t>Benefici per acció (€)</t>
  </si>
  <si>
    <t>Divisió de derivats del clor</t>
  </si>
  <si>
    <t>Divisió de química intermèdia</t>
  </si>
  <si>
    <t>Divisió de farmàcia</t>
  </si>
  <si>
    <t>No assignat</t>
  </si>
  <si>
    <t>Total Ercros</t>
  </si>
  <si>
    <t>Exercici</t>
  </si>
  <si>
    <t>Variació</t>
  </si>
  <si>
    <t>(%)</t>
  </si>
  <si>
    <t>Xifra de negocis</t>
  </si>
  <si>
    <t>Despesa per depreciació i amortització</t>
  </si>
  <si>
    <t xml:space="preserve"> –</t>
  </si>
  <si>
    <t>Resultat financer</t>
  </si>
  <si>
    <t>Actius</t>
  </si>
  <si>
    <t>Passius</t>
  </si>
  <si>
    <t>Inversions en immobilitzat</t>
  </si>
  <si>
    <t>Vendes per àrees geogràfiques</t>
  </si>
  <si>
    <t>Quota (%)</t>
  </si>
  <si>
    <t>Espanya</t>
  </si>
  <si>
    <t>Exterior</t>
  </si>
  <si>
    <t>Resta de la UE</t>
  </si>
  <si>
    <t>Resta de l'OCDE</t>
  </si>
  <si>
    <t>Resta del món</t>
  </si>
  <si>
    <t>Compres i vendes en dòlars</t>
  </si>
  <si>
    <t>Vendes</t>
  </si>
  <si>
    <t>Compres</t>
  </si>
  <si>
    <t>Net</t>
  </si>
  <si>
    <t>Milers $</t>
  </si>
  <si>
    <t>Equiv. Milers €</t>
  </si>
  <si>
    <t>Derivats del clor</t>
  </si>
  <si>
    <t>Farmàcia</t>
  </si>
  <si>
    <t>$/€</t>
  </si>
  <si>
    <t xml:space="preserve"> Tipus de canvi mitjà</t>
  </si>
  <si>
    <t>Exercici 2022</t>
  </si>
  <si>
    <t>Exercici 2021</t>
  </si>
  <si>
    <t>Variació (%)</t>
  </si>
  <si>
    <t>Aprovisionaments i subministraments</t>
  </si>
  <si>
    <t>Electricitat</t>
  </si>
  <si>
    <t>Gas i vapor</t>
  </si>
  <si>
    <t>Altres</t>
  </si>
  <si>
    <t>Estructura de costos</t>
  </si>
  <si>
    <t>Despeses variables</t>
  </si>
  <si>
    <t>Despeses fixes</t>
  </si>
  <si>
    <t>Despeses no recurrents</t>
  </si>
  <si>
    <t>Estructura de la plantilla mitjana</t>
  </si>
  <si>
    <t>Total</t>
  </si>
  <si>
    <t>Homes</t>
  </si>
  <si>
    <t>Dones</t>
  </si>
  <si>
    <t>Directius</t>
  </si>
  <si>
    <t>Tècnics sènior</t>
  </si>
  <si>
    <t>Tècnics</t>
  </si>
  <si>
    <t>Grup 6 CGIQ</t>
  </si>
  <si>
    <t>Grup 5 CGIQ</t>
  </si>
  <si>
    <t>Grup 4 CGIQ</t>
  </si>
  <si>
    <t>Grup 3 CGIQ</t>
  </si>
  <si>
    <t>Grup 2 CGIQ</t>
  </si>
  <si>
    <t>Grup 1 CGIQ</t>
  </si>
  <si>
    <t>Anàlisi econòmica del balanç</t>
  </si>
  <si>
    <t>Variació (%)</t>
  </si>
  <si>
    <t>Actius no corrents</t>
  </si>
  <si>
    <t>Capital circulant</t>
  </si>
  <si>
    <t>Actius corrents</t>
  </si>
  <si>
    <t>Passius corrents</t>
  </si>
  <si>
    <t>Patrimoni total (PT)</t>
  </si>
  <si>
    <t>Deute financer net (DFN)</t>
  </si>
  <si>
    <t>Provisions i altres deutes</t>
  </si>
  <si>
    <t>Origen de fons</t>
  </si>
  <si>
    <t>Ràtio de palanquejament (DFN/PT)</t>
  </si>
  <si>
    <t>Ràtio de solvència (DFN/ebitda ordinari)</t>
  </si>
  <si>
    <t>Financers</t>
  </si>
  <si>
    <t>Liquidesa</t>
  </si>
  <si>
    <t>Cobertura de finançament de l'immobilitzat</t>
  </si>
  <si>
    <t>Període mitjà de cobrament (dies)</t>
  </si>
  <si>
    <t>Període mitjà de pagament (dies)</t>
  </si>
  <si>
    <t>Operatius</t>
  </si>
  <si>
    <t>Producció (milers de tones)</t>
  </si>
  <si>
    <t>Valor afegit (milers d'euros)</t>
  </si>
  <si>
    <t>Productivitat (euros/persona)</t>
  </si>
  <si>
    <t>Marge brut/ingressos (%)</t>
  </si>
  <si>
    <t>Marge d'ebitda ordinari/vendes (%)</t>
  </si>
  <si>
    <t>Borsaris</t>
  </si>
  <si>
    <t>Cotització (euros/acció)</t>
  </si>
  <si>
    <t>Capitalització (milers d'euros)</t>
  </si>
  <si>
    <t>CFA (euros)</t>
  </si>
  <si>
    <t>PER</t>
  </si>
  <si>
    <t>Palanquejament:</t>
  </si>
  <si>
    <t>- Càlcul: deute net÷ patrimoni total.</t>
  </si>
  <si>
    <t>-Propòsit: avaluar el grau de finançament aliè respecte del patrimoni del Grup Ercros.</t>
  </si>
  <si>
    <t>Solvència:</t>
  </si>
  <si>
    <t>Liquidesa:</t>
  </si>
  <si>
    <t>- Càlcul: actius corrents÷ passius corrents.</t>
  </si>
  <si>
    <t>-Propòsit: avaluar la capacitat per fer front als compromisos de pagament a curt termini.</t>
  </si>
  <si>
    <t>Cobertura de finançament de l'immobilitzat:</t>
  </si>
  <si>
    <t>- Càlcul: (patrimoni total + passius no corrents)÷ actius no corrents.</t>
  </si>
  <si>
    <t>-Propòsit: avaluar el grau de finançament aliè del Grup.</t>
  </si>
  <si>
    <t>-Propòsit: mesurar el nivell de rendibilitat obtingut per l'empresa en el negoci ordinari en relació amb la inversió realitzada.</t>
  </si>
  <si>
    <t>Període mitjà de cobrament:</t>
  </si>
  <si>
    <t>- Càlcul: (deutors mitjans de l'exercici÷ vendes)× 365.</t>
  </si>
  <si>
    <t>Període mitjà de pagament:</t>
  </si>
  <si>
    <t>Producció:</t>
  </si>
  <si>
    <t>Valor afegit:</t>
  </si>
  <si>
    <t>-Propòsit: mesurar la riquesa que genera el Grup.</t>
  </si>
  <si>
    <t>Productivitat:</t>
  </si>
  <si>
    <t>-Propòsit: mesurar la contribució mitjana per empleat a la generació de valor afegit del Grup.</t>
  </si>
  <si>
    <r>
      <rPr>
        <sz val="10"/>
        <color indexed="8"/>
        <rFont val="Times New Roman"/>
        <family val="1"/>
      </rPr>
      <t xml:space="preserve"> Marge brut</t>
    </r>
    <r>
      <rPr>
        <sz val="10"/>
        <color indexed="8"/>
        <rFont val="Symbol"/>
        <family val="1"/>
        <charset val="2"/>
      </rPr>
      <t>÷</t>
    </r>
    <r>
      <rPr>
        <sz val="10"/>
        <color indexed="8"/>
        <rFont val="Times New Roman"/>
        <family val="1"/>
      </rPr>
      <t xml:space="preserve"> ingressos:</t>
    </r>
  </si>
  <si>
    <t>- Càlcul: (ingressos− proveïments)÷ ingressos.</t>
  </si>
  <si>
    <t>-Propòsit: avaluar la rendibilitat de la cartera de productes del Grup.</t>
  </si>
  <si>
    <r>
      <rPr>
        <sz val="10"/>
        <color indexed="8"/>
        <rFont val="Times New Roman"/>
        <family val="1"/>
      </rPr>
      <t xml:space="preserve"> Marge d'ebitda ordinari</t>
    </r>
    <r>
      <rPr>
        <sz val="10"/>
        <color indexed="8"/>
        <rFont val="Symbol"/>
        <family val="1"/>
        <charset val="2"/>
      </rPr>
      <t>÷</t>
    </r>
    <r>
      <rPr>
        <sz val="10"/>
        <color indexed="8"/>
        <rFont val="Times New Roman"/>
        <family val="1"/>
      </rPr>
      <t xml:space="preserve"> vendes:</t>
    </r>
  </si>
  <si>
    <t>Cotització:</t>
  </si>
  <si>
    <t>-Propòsit: conèixer el valor donat pel mercat a cada acció de la societat.</t>
  </si>
  <si>
    <t>Capitalització:</t>
  </si>
  <si>
    <t>-Propòsit: conèixer el valor que el mercat assigna als fons propis de la Societat.</t>
  </si>
  <si>
    <t>BPA:</t>
  </si>
  <si>
    <t>-Propòsit: mesurar el benefici que correspon a cada acció.</t>
  </si>
  <si>
    <t>CFA:</t>
  </si>
  <si>
    <t>-Propòsit: mesurar el flux de diners generats que corresponen a cada acció.</t>
  </si>
  <si>
    <t>PER:</t>
  </si>
  <si>
    <t>PVC o P/BV:</t>
  </si>
  <si>
    <t>- Càlcul: capitalització÷ patrimoni total.</t>
  </si>
  <si>
    <t>Propòsit: relaciona el valor de la Societat a la Borsa amb el seu valor teòric comptable.</t>
  </si>
  <si>
    <t>Vendes de producte</t>
  </si>
  <si>
    <t>Deteriorament de propietats d'inversió</t>
  </si>
  <si>
    <t>Deteriorament de les propietats d'inversió</t>
  </si>
  <si>
    <t>Altres despeses d'explotació</t>
  </si>
  <si>
    <t>-Propòsit: avaluar la mitjana de dies que transcorre entre les vendes i els cobraments totals de l'exercici.</t>
  </si>
  <si>
    <t>-Propòsit: avaluar la mitjana de dies que transcorre entre les compres i els pagaments totals de l'exercici.</t>
  </si>
  <si>
    <t>ROCE (%)</t>
  </si>
  <si>
    <t>ROCE:</t>
  </si>
  <si>
    <t>- Càlcul: capitalització÷ resultat de l'exercici.</t>
  </si>
  <si>
    <t>-Propòsit: avaluar la capacitat de devolució del finançament aliè en número de danys.</t>
  </si>
  <si>
    <t>- Càlcul: valor afegit÷ número d'empleats.</t>
  </si>
  <si>
    <t>- Càlcul: preu de cotització al tancament × número d'accions emeses.</t>
  </si>
  <si>
    <t>- Càlcul: resultat de l'exercici÷ número mitjà ponderat d'accions.</t>
  </si>
  <si>
    <t>- Càlcul:cash flow d'explotació÷ número d'accions.</t>
  </si>
  <si>
    <t>-Propòsit: conèixer el número de vegades que el benefici per acció està inclòs al valor de l'acció.</t>
  </si>
  <si>
    <t>-Propòsit: mesurar el número d'unitats físiques produïdes.</t>
  </si>
  <si>
    <t>- Càlcul: resultat d'explotació ordinari÷ recursos emprats.</t>
  </si>
  <si>
    <t>- Càlcul d'acord amb la Llei 15/2010 de 5 de juliol</t>
  </si>
  <si>
    <t>-Càlcul: volum d'unitats produïdes.</t>
  </si>
  <si>
    <t>-Càlcul: resultat brut d'explotació ordinari + despeses de personal.</t>
  </si>
  <si>
    <t>- Càlcul: resultat brut d'explotació ordinari÷ vendes.</t>
  </si>
  <si>
    <t>-Propòsit: mesurar la rendibilitat de les vendes en relació amb els beneficis bruts d'explotació ordinaris obtinguts.</t>
  </si>
  <si>
    <t>-Càlcul: preu de la cotització de l'acció d'Ercros al tancament de l'exercici.</t>
  </si>
  <si>
    <t>- Càlcul: deute net÷ resultat brut d'explotació ordinari.</t>
  </si>
  <si>
    <t>Número de persones</t>
  </si>
  <si>
    <t>Química intermèdia</t>
  </si>
  <si>
    <t>Altres ingressos d'explotació</t>
  </si>
  <si>
    <t>Recursos emprats</t>
  </si>
  <si>
    <t>Variació
(%)</t>
  </si>
  <si>
    <t>Participació en guanys d'empreses associades</t>
  </si>
  <si>
    <t>Pèrdua neta de l'exercici de les activitats interrompudes</t>
  </si>
  <si>
    <t>Compte resultats de les divisions</t>
  </si>
  <si>
    <t>Marge d'ebitda/xifra de negocis ( %)</t>
  </si>
  <si>
    <t>Quota
(%)</t>
  </si>
  <si>
    <t>Cuota/
vendes divisió
(%)</t>
  </si>
  <si>
    <t>Cuota/
compres divisió
(%)</t>
  </si>
  <si>
    <t>Aprovisionaments (A)</t>
  </si>
  <si>
    <t>Subministraments (S)</t>
  </si>
  <si>
    <t>Aigua</t>
  </si>
  <si>
    <t>Marge d'A&amp;S/ vendes</t>
  </si>
  <si>
    <t>CGIQ: Conveni general de la indústria química.</t>
  </si>
  <si>
    <t>Variació (Milers €)</t>
  </si>
  <si>
    <t>Variació
(Milers €)</t>
  </si>
  <si>
    <t>Variació
(Miler €)</t>
  </si>
  <si>
    <t>Indicadors fonamentals</t>
  </si>
  <si>
    <t>2022</t>
  </si>
  <si>
    <t>2021</t>
  </si>
  <si>
    <r>
      <t>Ràtio de palanquejament (≤0,5)</t>
    </r>
    <r>
      <rPr>
        <vertAlign val="superscript"/>
        <sz val="12"/>
        <color rgb="FF000000"/>
        <rFont val="Times New Roman"/>
        <family val="1"/>
      </rPr>
      <t>1</t>
    </r>
  </si>
  <si>
    <r>
      <rPr>
        <sz val="12"/>
        <color indexed="8"/>
        <rFont val="Times New Roman"/>
        <family val="1"/>
      </rPr>
      <t>Ràtio de solvència (≤2)</t>
    </r>
    <r>
      <rPr>
        <vertAlign val="superscript"/>
        <sz val="12"/>
        <color indexed="8"/>
        <rFont val="Times New Roman"/>
        <family val="1"/>
      </rPr>
      <t>1</t>
    </r>
  </si>
  <si>
    <t>BPA (euros)</t>
  </si>
  <si>
    <t>P/BV</t>
  </si>
  <si>
    <r>
      <rPr>
        <vertAlign val="superscript"/>
        <sz val="10"/>
        <color indexed="8"/>
        <rFont val="Times New Roman"/>
        <family val="1"/>
      </rPr>
      <t>1.</t>
    </r>
    <r>
      <rPr>
        <sz val="10"/>
        <color indexed="8"/>
        <rFont val="Times New Roman"/>
        <family val="1"/>
      </rPr>
      <t xml:space="preserve"> Condicions per al pagament de dividend.</t>
    </r>
  </si>
  <si>
    <t>Mètode de càlcul i propòsit de cada indicador: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</si>
</sst>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&quot;-&quot;mm&quot;-&quot;yy"/>
    <numFmt numFmtId="165" formatCode="0.0"/>
    <numFmt numFmtId="166" formatCode="#,##0.0"/>
    <numFmt numFmtId="168" formatCode="0.0%"/>
    <numFmt numFmtId="169" formatCode="&quot; &quot;* #,##0.00&quot; € &quot;;&quot;-&quot;* #,##0.00&quot; € &quot;;&quot; &quot;* &quot;-&quot;??&quot; € &quot;"/>
    <numFmt numFmtId="170" formatCode="0.000"/>
    <numFmt numFmtId="171" formatCode="#,##0.000"/>
  </numFmts>
  <fonts count="37">
    <font>
      <sz val="12"/>
      <color indexed="8"/>
      <name val="Times New Roman"/>
    </font>
    <font>
      <b/>
      <sz val="12"/>
      <color indexed="8"/>
      <name val="Times New Roman"/>
      <family val="1"/>
    </font>
    <font>
      <b/>
      <sz val="14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Roman"/>
    </font>
    <font>
      <sz val="14"/>
      <color indexed="8"/>
      <name val="Times New Roman"/>
      <family val="1"/>
    </font>
    <font>
      <sz val="11"/>
      <color indexed="8"/>
      <name val="Calibri"/>
      <family val="2"/>
    </font>
    <font>
      <b/>
      <sz val="16"/>
      <color indexed="9"/>
      <name val="Times New Roman"/>
      <family val="1"/>
    </font>
    <font>
      <b/>
      <sz val="12"/>
      <color indexed="13"/>
      <name val="Times New Roman"/>
      <family val="1"/>
    </font>
    <font>
      <sz val="12"/>
      <color indexed="13"/>
      <name val="Times New Roman"/>
      <family val="1"/>
    </font>
    <font>
      <i/>
      <sz val="12"/>
      <color indexed="8"/>
      <name val="Times New Roman"/>
      <family val="1"/>
    </font>
    <font>
      <sz val="11"/>
      <color indexed="15"/>
      <name val="Calibri"/>
      <family val="2"/>
    </font>
    <font>
      <sz val="10"/>
      <color indexed="8"/>
      <name val="Times New Roman"/>
      <family val="1"/>
    </font>
    <font>
      <sz val="12"/>
      <color indexed="8"/>
      <name val="Times Roman"/>
    </font>
    <font>
      <b/>
      <sz val="12"/>
      <color indexed="9"/>
      <name val="Times Roman"/>
    </font>
    <font>
      <sz val="12"/>
      <color indexed="13"/>
      <name val="Times Roman"/>
    </font>
    <font>
      <b/>
      <sz val="14"/>
      <color indexed="8"/>
      <name val="Times Roman"/>
    </font>
    <font>
      <vertAlign val="superscript"/>
      <sz val="12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b/>
      <vertAlign val="superscript"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Symbol"/>
      <family val="1"/>
      <charset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indexed="8"/>
      <name val="Times Roman"/>
    </font>
    <font>
      <vertAlign val="superscript"/>
      <sz val="12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538DD5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9" fontId="25" fillId="0" borderId="0" applyFont="0" applyFill="0" applyBorder="0" applyAlignment="0" applyProtection="0"/>
  </cellStyleXfs>
  <cellXfs count="323">
    <xf numFmtId="0" fontId="0" fillId="0" borderId="0" xfId="0"/>
    <xf numFmtId="0" fontId="0" fillId="0" borderId="0" xfId="0" applyNumberFormat="1"/>
    <xf numFmtId="0" fontId="0" fillId="2" borderId="2" xfId="0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 applyAlignment="1">
      <alignment vertic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2" borderId="4" xfId="0" applyFill="1" applyBorder="1"/>
    <xf numFmtId="49" fontId="3" fillId="3" borderId="5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/>
    <xf numFmtId="3" fontId="1" fillId="4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/>
    <xf numFmtId="165" fontId="1" fillId="4" borderId="5" xfId="0" applyNumberFormat="1" applyFon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left" vertical="center"/>
    </xf>
    <xf numFmtId="0" fontId="0" fillId="2" borderId="5" xfId="0" applyFill="1" applyBorder="1"/>
    <xf numFmtId="3" fontId="0" fillId="2" borderId="5" xfId="0" applyNumberFormat="1" applyFill="1" applyBorder="1" applyAlignment="1">
      <alignment horizontal="right" vertical="center" wrapText="1"/>
    </xf>
    <xf numFmtId="3" fontId="0" fillId="2" borderId="5" xfId="0" applyNumberFormat="1" applyFill="1" applyBorder="1"/>
    <xf numFmtId="165" fontId="0" fillId="2" borderId="5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165" fontId="0" fillId="2" borderId="5" xfId="0" applyNumberFormat="1" applyFill="1" applyBorder="1" applyAlignment="1">
      <alignment vertical="center"/>
    </xf>
    <xf numFmtId="165" fontId="0" fillId="2" borderId="5" xfId="0" applyNumberFormat="1" applyFill="1" applyBorder="1"/>
    <xf numFmtId="4" fontId="0" fillId="2" borderId="5" xfId="0" applyNumberFormat="1" applyFill="1" applyBorder="1" applyAlignment="1">
      <alignment vertical="center"/>
    </xf>
    <xf numFmtId="4" fontId="0" fillId="2" borderId="5" xfId="0" applyNumberFormat="1" applyFill="1" applyBorder="1"/>
    <xf numFmtId="49" fontId="0" fillId="2" borderId="5" xfId="0" applyNumberFormat="1" applyFill="1" applyBorder="1" applyAlignment="1">
      <alignment vertical="center"/>
    </xf>
    <xf numFmtId="0" fontId="0" fillId="2" borderId="5" xfId="0" applyNumberForma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vertical="center"/>
    </xf>
    <xf numFmtId="49" fontId="4" fillId="4" borderId="5" xfId="0" applyNumberFormat="1" applyFont="1" applyFill="1" applyBorder="1"/>
    <xf numFmtId="3" fontId="4" fillId="4" borderId="5" xfId="0" applyNumberFormat="1" applyFont="1" applyFill="1" applyBorder="1" applyAlignment="1">
      <alignment vertical="center"/>
    </xf>
    <xf numFmtId="166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/>
    <xf numFmtId="0" fontId="0" fillId="0" borderId="5" xfId="0" applyBorder="1"/>
    <xf numFmtId="49" fontId="1" fillId="0" borderId="5" xfId="0" applyNumberFormat="1" applyFont="1" applyBorder="1"/>
    <xf numFmtId="0" fontId="1" fillId="0" borderId="5" xfId="0" applyFont="1" applyBorder="1"/>
    <xf numFmtId="0" fontId="0" fillId="2" borderId="5" xfId="0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164" fontId="2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2" borderId="5" xfId="0" applyFill="1" applyBorder="1" applyAlignment="1">
      <alignment horizontal="right" wrapText="1"/>
    </xf>
    <xf numFmtId="0" fontId="0" fillId="0" borderId="5" xfId="0" applyBorder="1" applyAlignment="1">
      <alignment horizontal="right"/>
    </xf>
    <xf numFmtId="0" fontId="1" fillId="2" borderId="5" xfId="0" applyFont="1" applyFill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3" fontId="0" fillId="0" borderId="5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0" fontId="0" fillId="2" borderId="5" xfId="0" applyFill="1" applyBorder="1" applyAlignment="1">
      <alignment vertical="top" wrapText="1"/>
    </xf>
    <xf numFmtId="0" fontId="0" fillId="2" borderId="5" xfId="0" applyFill="1" applyBorder="1" applyAlignment="1">
      <alignment horizontal="right" vertical="top" wrapText="1"/>
    </xf>
    <xf numFmtId="49" fontId="0" fillId="0" borderId="5" xfId="0" applyNumberFormat="1" applyBorder="1" applyAlignment="1">
      <alignment horizontal="right"/>
    </xf>
    <xf numFmtId="3" fontId="0" fillId="2" borderId="5" xfId="0" applyNumberFormat="1" applyFill="1" applyBorder="1" applyAlignment="1">
      <alignment horizontal="right" vertical="top" wrapText="1"/>
    </xf>
    <xf numFmtId="166" fontId="0" fillId="0" borderId="5" xfId="0" applyNumberFormat="1" applyBorder="1" applyAlignment="1">
      <alignment horizontal="right"/>
    </xf>
    <xf numFmtId="3" fontId="1" fillId="4" borderId="5" xfId="0" applyNumberFormat="1" applyFont="1" applyFill="1" applyBorder="1" applyAlignment="1">
      <alignment horizontal="right" vertical="center" wrapText="1"/>
    </xf>
    <xf numFmtId="165" fontId="1" fillId="4" borderId="5" xfId="0" applyNumberFormat="1" applyFont="1" applyFill="1" applyBorder="1" applyAlignment="1">
      <alignment horizontal="right"/>
    </xf>
    <xf numFmtId="3" fontId="1" fillId="4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right"/>
    </xf>
    <xf numFmtId="49" fontId="0" fillId="0" borderId="5" xfId="0" applyNumberFormat="1" applyBorder="1"/>
    <xf numFmtId="0" fontId="4" fillId="0" borderId="5" xfId="0" applyFont="1" applyBorder="1"/>
    <xf numFmtId="3" fontId="4" fillId="4" borderId="5" xfId="0" applyNumberFormat="1" applyFont="1" applyFill="1" applyBorder="1" applyAlignment="1">
      <alignment horizontal="right" vertical="center" wrapText="1"/>
    </xf>
    <xf numFmtId="165" fontId="4" fillId="4" borderId="5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right"/>
    </xf>
    <xf numFmtId="3" fontId="1" fillId="2" borderId="5" xfId="0" applyNumberFormat="1" applyFont="1" applyFill="1" applyBorder="1" applyAlignment="1">
      <alignment horizontal="right" vertical="center" wrapText="1"/>
    </xf>
    <xf numFmtId="165" fontId="1" fillId="0" borderId="5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0" fontId="1" fillId="0" borderId="5" xfId="0" applyNumberFormat="1" applyFont="1" applyBorder="1" applyAlignment="1">
      <alignment horizontal="right"/>
    </xf>
    <xf numFmtId="0" fontId="0" fillId="2" borderId="5" xfId="0" applyFill="1" applyBorder="1" applyAlignment="1">
      <alignment horizontal="right" vertical="center" wrapText="1"/>
    </xf>
    <xf numFmtId="4" fontId="0" fillId="0" borderId="5" xfId="0" applyNumberFormat="1" applyBorder="1" applyAlignment="1">
      <alignment horizontal="right"/>
    </xf>
    <xf numFmtId="0" fontId="7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right" wrapText="1"/>
    </xf>
    <xf numFmtId="49" fontId="0" fillId="2" borderId="11" xfId="0" applyNumberForma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3" fontId="0" fillId="2" borderId="11" xfId="0" applyNumberFormat="1" applyFill="1" applyBorder="1" applyAlignment="1">
      <alignment horizontal="right" vertical="center" wrapText="1"/>
    </xf>
    <xf numFmtId="165" fontId="0" fillId="0" borderId="11" xfId="0" applyNumberFormat="1" applyBorder="1" applyAlignment="1">
      <alignment horizontal="right"/>
    </xf>
    <xf numFmtId="0" fontId="7" fillId="2" borderId="11" xfId="0" applyFont="1" applyFill="1" applyBorder="1" applyAlignment="1">
      <alignment wrapText="1"/>
    </xf>
    <xf numFmtId="0" fontId="7" fillId="2" borderId="11" xfId="0" applyFont="1" applyFill="1" applyBorder="1" applyAlignment="1">
      <alignment horizontal="right" wrapText="1"/>
    </xf>
    <xf numFmtId="4" fontId="1" fillId="0" borderId="11" xfId="0" applyNumberFormat="1" applyFont="1" applyBorder="1" applyAlignment="1">
      <alignment horizontal="right"/>
    </xf>
    <xf numFmtId="0" fontId="0" fillId="0" borderId="12" xfId="0" applyBorder="1"/>
    <xf numFmtId="0" fontId="0" fillId="2" borderId="1" xfId="0" applyFill="1" applyBorder="1"/>
    <xf numFmtId="0" fontId="0" fillId="2" borderId="3" xfId="0" applyFill="1" applyBorder="1"/>
    <xf numFmtId="0" fontId="0" fillId="2" borderId="6" xfId="0" applyFill="1" applyBorder="1"/>
    <xf numFmtId="0" fontId="3" fillId="2" borderId="5" xfId="0" applyFont="1" applyFill="1" applyBorder="1" applyAlignment="1">
      <alignment horizontal="center"/>
    </xf>
    <xf numFmtId="168" fontId="0" fillId="2" borderId="5" xfId="0" applyNumberFormat="1" applyFill="1" applyBorder="1"/>
    <xf numFmtId="9" fontId="0" fillId="2" borderId="5" xfId="0" applyNumberFormat="1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5" xfId="0" applyFont="1" applyFill="1" applyBorder="1" applyAlignment="1">
      <alignment vertical="top"/>
    </xf>
    <xf numFmtId="0" fontId="0" fillId="2" borderId="5" xfId="0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3" fontId="0" fillId="2" borderId="5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3" fontId="0" fillId="2" borderId="6" xfId="0" applyNumberFormat="1" applyFill="1" applyBorder="1"/>
    <xf numFmtId="49" fontId="4" fillId="5" borderId="5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3" fontId="1" fillId="5" borderId="5" xfId="0" applyNumberFormat="1" applyFont="1" applyFill="1" applyBorder="1" applyAlignment="1">
      <alignment horizontal="right" vertical="center"/>
    </xf>
    <xf numFmtId="168" fontId="1" fillId="2" borderId="5" xfId="0" applyNumberFormat="1" applyFont="1" applyFill="1" applyBorder="1" applyAlignment="1">
      <alignment vertical="center"/>
    </xf>
    <xf numFmtId="168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/>
    <xf numFmtId="165" fontId="10" fillId="2" borderId="5" xfId="0" applyNumberFormat="1" applyFont="1" applyFill="1" applyBorder="1"/>
    <xf numFmtId="3" fontId="10" fillId="2" borderId="5" xfId="0" applyNumberFormat="1" applyFont="1" applyFill="1" applyBorder="1"/>
    <xf numFmtId="0" fontId="0" fillId="2" borderId="5" xfId="0" applyFill="1" applyBorder="1" applyAlignment="1">
      <alignment vertical="top"/>
    </xf>
    <xf numFmtId="49" fontId="1" fillId="2" borderId="5" xfId="0" applyNumberFormat="1" applyFont="1" applyFill="1" applyBorder="1"/>
    <xf numFmtId="49" fontId="3" fillId="3" borderId="5" xfId="0" applyNumberFormat="1" applyFont="1" applyFill="1" applyBorder="1" applyAlignment="1">
      <alignment horizontal="center" vertical="top" wrapText="1"/>
    </xf>
    <xf numFmtId="169" fontId="0" fillId="2" borderId="5" xfId="0" applyNumberFormat="1" applyFill="1" applyBorder="1"/>
    <xf numFmtId="49" fontId="0" fillId="2" borderId="11" xfId="0" applyNumberForma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/>
    <xf numFmtId="0" fontId="0" fillId="2" borderId="12" xfId="0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170" fontId="11" fillId="2" borderId="5" xfId="0" applyNumberFormat="1" applyFont="1" applyFill="1" applyBorder="1" applyAlignment="1">
      <alignment vertical="center"/>
    </xf>
    <xf numFmtId="3" fontId="0" fillId="2" borderId="5" xfId="0" applyNumberFormat="1" applyFill="1" applyBorder="1" applyAlignment="1">
      <alignment vertical="center"/>
    </xf>
    <xf numFmtId="168" fontId="0" fillId="2" borderId="5" xfId="0" applyNumberForma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8" fontId="0" fillId="2" borderId="8" xfId="0" applyNumberFormat="1" applyFill="1" applyBorder="1"/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49" fontId="1" fillId="5" borderId="5" xfId="0" applyNumberFormat="1" applyFont="1" applyFill="1" applyBorder="1" applyAlignment="1">
      <alignment vertical="center"/>
    </xf>
    <xf numFmtId="3" fontId="1" fillId="5" borderId="5" xfId="0" applyNumberFormat="1" applyFont="1" applyFill="1" applyBorder="1" applyAlignment="1">
      <alignment vertical="center"/>
    </xf>
    <xf numFmtId="168" fontId="1" fillId="5" borderId="5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168" fontId="0" fillId="2" borderId="5" xfId="0" applyNumberFormat="1" applyFill="1" applyBorder="1" applyAlignment="1">
      <alignment horizontal="right" vertical="center"/>
    </xf>
    <xf numFmtId="2" fontId="0" fillId="2" borderId="5" xfId="0" applyNumberFormat="1" applyFill="1" applyBorder="1" applyAlignment="1">
      <alignment horizontal="right" vertical="center"/>
    </xf>
    <xf numFmtId="3" fontId="4" fillId="5" borderId="5" xfId="0" applyNumberFormat="1" applyFont="1" applyFill="1" applyBorder="1" applyAlignment="1">
      <alignment vertical="center"/>
    </xf>
    <xf numFmtId="168" fontId="6" fillId="2" borderId="5" xfId="0" applyNumberFormat="1" applyFont="1" applyFill="1" applyBorder="1" applyAlignment="1">
      <alignment horizontal="right" vertical="center"/>
    </xf>
    <xf numFmtId="0" fontId="0" fillId="2" borderId="5" xfId="0" applyFill="1" applyBorder="1" applyAlignment="1">
      <alignment vertical="center" wrapText="1"/>
    </xf>
    <xf numFmtId="2" fontId="0" fillId="2" borderId="5" xfId="0" applyNumberFormat="1" applyFill="1" applyBorder="1" applyAlignment="1">
      <alignment vertical="center"/>
    </xf>
    <xf numFmtId="168" fontId="1" fillId="2" borderId="5" xfId="0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vertical="center"/>
    </xf>
    <xf numFmtId="2" fontId="1" fillId="2" borderId="5" xfId="0" applyNumberFormat="1" applyFont="1" applyFill="1" applyBorder="1" applyAlignment="1">
      <alignment horizontal="right" vertical="center"/>
    </xf>
    <xf numFmtId="10" fontId="1" fillId="2" borderId="5" xfId="0" applyNumberFormat="1" applyFont="1" applyFill="1" applyBorder="1" applyAlignment="1">
      <alignment vertical="center"/>
    </xf>
    <xf numFmtId="10" fontId="0" fillId="2" borderId="5" xfId="0" applyNumberFormat="1" applyFill="1" applyBorder="1" applyAlignment="1">
      <alignment vertical="center"/>
    </xf>
    <xf numFmtId="3" fontId="0" fillId="2" borderId="8" xfId="0" applyNumberFormat="1" applyFill="1" applyBorder="1" applyAlignment="1">
      <alignment horizontal="right" vertical="center"/>
    </xf>
    <xf numFmtId="3" fontId="0" fillId="2" borderId="8" xfId="0" applyNumberFormat="1" applyFill="1" applyBorder="1" applyAlignment="1">
      <alignment vertical="center"/>
    </xf>
    <xf numFmtId="10" fontId="0" fillId="2" borderId="8" xfId="0" applyNumberFormat="1" applyFill="1" applyBorder="1" applyAlignment="1">
      <alignment vertical="center"/>
    </xf>
    <xf numFmtId="49" fontId="3" fillId="6" borderId="5" xfId="0" applyNumberFormat="1" applyFont="1" applyFill="1" applyBorder="1" applyAlignment="1">
      <alignment horizontal="center" vertical="center" wrapText="1"/>
    </xf>
    <xf numFmtId="3" fontId="4" fillId="5" borderId="5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justify" vertical="center" wrapText="1"/>
    </xf>
    <xf numFmtId="49" fontId="15" fillId="3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4" fillId="2" borderId="5" xfId="0" applyNumberFormat="1" applyFont="1" applyFill="1" applyBorder="1" applyAlignment="1">
      <alignment horizontal="justify" vertical="center" wrapText="1"/>
    </xf>
    <xf numFmtId="0" fontId="14" fillId="2" borderId="5" xfId="0" applyNumberFormat="1" applyFont="1" applyFill="1" applyBorder="1" applyAlignment="1">
      <alignment horizontal="right" vertical="center" wrapText="1"/>
    </xf>
    <xf numFmtId="165" fontId="14" fillId="2" borderId="5" xfId="0" applyNumberFormat="1" applyFont="1" applyFill="1" applyBorder="1" applyAlignment="1">
      <alignment horizontal="right" vertical="center" wrapText="1"/>
    </xf>
    <xf numFmtId="165" fontId="16" fillId="2" borderId="5" xfId="0" applyNumberFormat="1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right" vertical="center" wrapText="1"/>
    </xf>
    <xf numFmtId="49" fontId="17" fillId="5" borderId="5" xfId="0" applyNumberFormat="1" applyFont="1" applyFill="1" applyBorder="1" applyAlignment="1">
      <alignment horizontal="justify" vertical="center" wrapText="1"/>
    </xf>
    <xf numFmtId="0" fontId="17" fillId="2" borderId="5" xfId="0" applyFont="1" applyFill="1" applyBorder="1" applyAlignment="1">
      <alignment horizontal="justify" vertical="center" wrapText="1"/>
    </xf>
    <xf numFmtId="3" fontId="17" fillId="5" borderId="5" xfId="0" applyNumberFormat="1" applyFont="1" applyFill="1" applyBorder="1" applyAlignment="1">
      <alignment horizontal="right" vertical="center" wrapText="1"/>
    </xf>
    <xf numFmtId="3" fontId="17" fillId="2" borderId="5" xfId="0" applyNumberFormat="1" applyFont="1" applyFill="1" applyBorder="1" applyAlignment="1">
      <alignment horizontal="right" vertical="center" wrapText="1"/>
    </xf>
    <xf numFmtId="166" fontId="17" fillId="5" borderId="5" xfId="0" applyNumberFormat="1" applyFont="1" applyFill="1" applyBorder="1" applyAlignment="1">
      <alignment horizontal="right" vertical="center" wrapText="1"/>
    </xf>
    <xf numFmtId="166" fontId="17" fillId="2" borderId="5" xfId="0" applyNumberFormat="1" applyFont="1" applyFill="1" applyBorder="1" applyAlignment="1">
      <alignment horizontal="right" vertical="center" wrapText="1"/>
    </xf>
    <xf numFmtId="165" fontId="17" fillId="2" borderId="5" xfId="0" applyNumberFormat="1" applyFont="1" applyFill="1" applyBorder="1" applyAlignment="1">
      <alignment horizontal="right" vertical="center" wrapText="1"/>
    </xf>
    <xf numFmtId="0" fontId="17" fillId="2" borderId="5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justify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2" fontId="0" fillId="2" borderId="5" xfId="0" applyNumberFormat="1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19" fillId="2" borderId="6" xfId="0" applyFont="1" applyFill="1" applyBorder="1" applyAlignment="1">
      <alignment horizontal="justify" vertical="center"/>
    </xf>
    <xf numFmtId="0" fontId="10" fillId="2" borderId="5" xfId="0" applyFont="1" applyFill="1" applyBorder="1" applyAlignment="1">
      <alignment horizontal="right" vertical="center" wrapText="1"/>
    </xf>
    <xf numFmtId="0" fontId="13" fillId="2" borderId="6" xfId="0" applyFont="1" applyFill="1" applyBorder="1" applyAlignment="1">
      <alignment horizontal="justify" vertical="center"/>
    </xf>
    <xf numFmtId="0" fontId="10" fillId="5" borderId="5" xfId="0" applyFont="1" applyFill="1" applyBorder="1" applyAlignment="1">
      <alignment horizontal="right" vertical="center" wrapText="1"/>
    </xf>
    <xf numFmtId="0" fontId="20" fillId="2" borderId="6" xfId="0" applyFont="1" applyFill="1" applyBorder="1" applyAlignment="1">
      <alignment horizontal="justify" vertical="center"/>
    </xf>
    <xf numFmtId="170" fontId="0" fillId="2" borderId="5" xfId="0" applyNumberFormat="1" applyFill="1" applyBorder="1" applyAlignment="1">
      <alignment horizontal="right" vertical="center" wrapText="1"/>
    </xf>
    <xf numFmtId="0" fontId="19" fillId="2" borderId="5" xfId="0" applyFont="1" applyFill="1" applyBorder="1" applyAlignment="1">
      <alignment horizontal="justify" vertical="center"/>
    </xf>
    <xf numFmtId="49" fontId="13" fillId="2" borderId="5" xfId="0" applyNumberFormat="1" applyFont="1" applyFill="1" applyBorder="1" applyAlignment="1">
      <alignment horizontal="justify" vertical="center"/>
    </xf>
    <xf numFmtId="49" fontId="20" fillId="2" borderId="5" xfId="0" applyNumberFormat="1" applyFont="1" applyFill="1" applyBorder="1" applyAlignment="1">
      <alignment horizontal="justify" vertical="center"/>
    </xf>
    <xf numFmtId="0" fontId="13" fillId="2" borderId="5" xfId="0" applyFont="1" applyFill="1" applyBorder="1" applyAlignment="1">
      <alignment horizontal="justify" vertical="center"/>
    </xf>
    <xf numFmtId="0" fontId="0" fillId="2" borderId="5" xfId="0" applyFill="1" applyBorder="1" applyAlignment="1">
      <alignment horizontal="justify" vertical="center"/>
    </xf>
    <xf numFmtId="0" fontId="22" fillId="2" borderId="5" xfId="0" applyFont="1" applyFill="1" applyBorder="1" applyAlignment="1">
      <alignment horizontal="justify" vertical="center"/>
    </xf>
    <xf numFmtId="0" fontId="22" fillId="2" borderId="8" xfId="0" applyFont="1" applyFill="1" applyBorder="1" applyAlignment="1">
      <alignment horizontal="justify" vertical="center"/>
    </xf>
    <xf numFmtId="168" fontId="1" fillId="0" borderId="5" xfId="0" applyNumberFormat="1" applyFont="1" applyFill="1" applyBorder="1" applyAlignment="1">
      <alignment vertical="center"/>
    </xf>
    <xf numFmtId="49" fontId="23" fillId="2" borderId="5" xfId="0" applyNumberFormat="1" applyFont="1" applyFill="1" applyBorder="1" applyAlignment="1">
      <alignment horizontal="left" vertical="center" wrapText="1"/>
    </xf>
    <xf numFmtId="49" fontId="23" fillId="2" borderId="5" xfId="0" applyNumberFormat="1" applyFont="1" applyFill="1" applyBorder="1" applyAlignment="1">
      <alignment vertical="center"/>
    </xf>
    <xf numFmtId="49" fontId="23" fillId="2" borderId="5" xfId="0" applyNumberFormat="1" applyFont="1" applyFill="1" applyBorder="1" applyAlignment="1">
      <alignment horizontal="left" vertical="center"/>
    </xf>
    <xf numFmtId="49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4" xfId="0" applyBorder="1"/>
    <xf numFmtId="0" fontId="1" fillId="2" borderId="5" xfId="0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justify" vertical="center"/>
    </xf>
    <xf numFmtId="0" fontId="21" fillId="2" borderId="5" xfId="0" applyFont="1" applyFill="1" applyBorder="1" applyAlignment="1">
      <alignment horizontal="justify" vertical="center"/>
    </xf>
    <xf numFmtId="49" fontId="13" fillId="2" borderId="5" xfId="0" applyNumberFormat="1" applyFont="1" applyFill="1" applyBorder="1" applyAlignment="1">
      <alignment horizontal="justify" vertical="center"/>
    </xf>
    <xf numFmtId="0" fontId="13" fillId="2" borderId="5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/>
    </xf>
    <xf numFmtId="49" fontId="24" fillId="2" borderId="5" xfId="0" applyNumberFormat="1" applyFont="1" applyFill="1" applyBorder="1" applyAlignment="1">
      <alignment horizontal="justify" vertical="center"/>
    </xf>
    <xf numFmtId="0" fontId="0" fillId="0" borderId="5" xfId="0" applyNumberFormat="1" applyBorder="1"/>
    <xf numFmtId="170" fontId="5" fillId="4" borderId="5" xfId="0" applyNumberFormat="1" applyFont="1" applyFill="1" applyBorder="1" applyAlignment="1">
      <alignment vertical="center"/>
    </xf>
    <xf numFmtId="171" fontId="5" fillId="4" borderId="5" xfId="0" applyNumberFormat="1" applyFont="1" applyFill="1" applyBorder="1" applyAlignment="1">
      <alignment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vertical="center"/>
    </xf>
    <xf numFmtId="0" fontId="1" fillId="7" borderId="5" xfId="0" applyFont="1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0" fontId="1" fillId="7" borderId="5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/>
    </xf>
    <xf numFmtId="164" fontId="1" fillId="7" borderId="5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vertical="center"/>
    </xf>
    <xf numFmtId="3" fontId="1" fillId="7" borderId="5" xfId="0" applyNumberFormat="1" applyFont="1" applyFill="1" applyBorder="1" applyAlignment="1">
      <alignment vertical="center"/>
    </xf>
    <xf numFmtId="165" fontId="1" fillId="7" borderId="5" xfId="0" applyNumberFormat="1" applyFont="1" applyFill="1" applyBorder="1" applyAlignment="1">
      <alignment horizontal="right" vertical="center"/>
    </xf>
    <xf numFmtId="3" fontId="0" fillId="7" borderId="5" xfId="0" applyNumberFormat="1" applyFill="1" applyBorder="1" applyAlignment="1">
      <alignment vertical="center"/>
    </xf>
    <xf numFmtId="165" fontId="0" fillId="7" borderId="5" xfId="0" applyNumberFormat="1" applyFill="1" applyBorder="1" applyAlignment="1">
      <alignment horizontal="right" vertical="center"/>
    </xf>
    <xf numFmtId="3" fontId="0" fillId="7" borderId="5" xfId="0" applyNumberFormat="1" applyFill="1" applyBorder="1" applyAlignment="1">
      <alignment horizontal="right" vertical="center"/>
    </xf>
    <xf numFmtId="4" fontId="0" fillId="7" borderId="5" xfId="0" applyNumberFormat="1" applyFill="1" applyBorder="1" applyAlignment="1">
      <alignment vertical="center"/>
    </xf>
    <xf numFmtId="166" fontId="0" fillId="7" borderId="5" xfId="0" applyNumberFormat="1" applyFill="1" applyBorder="1" applyAlignment="1">
      <alignment horizontal="right" vertical="center"/>
    </xf>
    <xf numFmtId="49" fontId="4" fillId="4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4" fillId="7" borderId="5" xfId="0" applyNumberFormat="1" applyFont="1" applyFill="1" applyBorder="1" applyAlignment="1">
      <alignment vertical="center"/>
    </xf>
    <xf numFmtId="49" fontId="5" fillId="4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70" fontId="5" fillId="7" borderId="5" xfId="0" applyNumberFormat="1" applyFont="1" applyFill="1" applyBorder="1" applyAlignment="1">
      <alignment vertical="center"/>
    </xf>
    <xf numFmtId="0" fontId="5" fillId="7" borderId="5" xfId="0" applyFont="1" applyFill="1" applyBorder="1" applyAlignment="1">
      <alignment vertical="center"/>
    </xf>
    <xf numFmtId="0" fontId="0" fillId="7" borderId="5" xfId="0" applyNumberFormat="1" applyFill="1" applyBorder="1" applyAlignment="1">
      <alignment vertical="center"/>
    </xf>
    <xf numFmtId="0" fontId="0" fillId="7" borderId="0" xfId="0" applyNumberFormat="1" applyFill="1" applyAlignment="1">
      <alignment vertical="center"/>
    </xf>
    <xf numFmtId="49" fontId="0" fillId="2" borderId="5" xfId="0" applyNumberFormat="1" applyFill="1" applyBorder="1" applyAlignment="1">
      <alignment horizontal="left" vertical="center" indent="2"/>
    </xf>
    <xf numFmtId="49" fontId="23" fillId="2" borderId="5" xfId="0" applyNumberFormat="1" applyFont="1" applyFill="1" applyBorder="1" applyAlignment="1">
      <alignment horizontal="left" vertical="center" indent="2"/>
    </xf>
    <xf numFmtId="1" fontId="0" fillId="0" borderId="5" xfId="0" applyNumberFormat="1" applyBorder="1" applyAlignment="1">
      <alignment horizontal="right"/>
    </xf>
    <xf numFmtId="168" fontId="1" fillId="4" borderId="5" xfId="0" applyNumberFormat="1" applyFont="1" applyFill="1" applyBorder="1" applyAlignment="1">
      <alignment horizontal="right"/>
    </xf>
    <xf numFmtId="166" fontId="0" fillId="0" borderId="1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3" fontId="26" fillId="8" borderId="0" xfId="0" applyNumberFormat="1" applyFont="1" applyFill="1" applyAlignment="1">
      <alignment vertical="center"/>
    </xf>
    <xf numFmtId="165" fontId="26" fillId="8" borderId="5" xfId="1" applyNumberFormat="1" applyFont="1" applyFill="1" applyBorder="1" applyAlignment="1">
      <alignment horizontal="right" vertical="center"/>
    </xf>
    <xf numFmtId="168" fontId="26" fillId="7" borderId="5" xfId="1" applyNumberFormat="1" applyFont="1" applyFill="1" applyBorder="1" applyAlignment="1">
      <alignment vertical="center"/>
    </xf>
    <xf numFmtId="3" fontId="27" fillId="7" borderId="0" xfId="0" applyNumberFormat="1" applyFont="1" applyFill="1" applyAlignment="1">
      <alignment vertical="center"/>
    </xf>
    <xf numFmtId="165" fontId="26" fillId="7" borderId="5" xfId="1" applyNumberFormat="1" applyFont="1" applyFill="1" applyBorder="1" applyAlignment="1">
      <alignment horizontal="right" vertical="center"/>
    </xf>
    <xf numFmtId="168" fontId="27" fillId="7" borderId="5" xfId="1" applyNumberFormat="1" applyFont="1" applyFill="1" applyBorder="1" applyAlignment="1">
      <alignment vertical="center"/>
    </xf>
    <xf numFmtId="165" fontId="27" fillId="7" borderId="5" xfId="1" applyNumberFormat="1" applyFont="1" applyFill="1" applyBorder="1" applyAlignment="1">
      <alignment horizontal="right" vertical="center"/>
    </xf>
    <xf numFmtId="3" fontId="28" fillId="8" borderId="0" xfId="0" applyNumberFormat="1" applyFont="1" applyFill="1" applyAlignment="1">
      <alignment vertical="center"/>
    </xf>
    <xf numFmtId="165" fontId="28" fillId="8" borderId="5" xfId="1" applyNumberFormat="1" applyFont="1" applyFill="1" applyBorder="1" applyAlignment="1">
      <alignment horizontal="right" vertical="center"/>
    </xf>
    <xf numFmtId="168" fontId="28" fillId="7" borderId="5" xfId="1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horizontal="right" vertical="center" readingOrder="2"/>
    </xf>
    <xf numFmtId="168" fontId="0" fillId="2" borderId="6" xfId="0" applyNumberFormat="1" applyFill="1" applyBorder="1" applyAlignment="1">
      <alignment vertical="center"/>
    </xf>
    <xf numFmtId="9" fontId="0" fillId="2" borderId="5" xfId="0" applyNumberForma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170" fontId="27" fillId="9" borderId="5" xfId="0" applyNumberFormat="1" applyFont="1" applyFill="1" applyBorder="1" applyAlignment="1">
      <alignment vertical="center"/>
    </xf>
    <xf numFmtId="165" fontId="29" fillId="9" borderId="5" xfId="0" applyNumberFormat="1" applyFont="1" applyFill="1" applyBorder="1" applyAlignment="1">
      <alignment vertical="center"/>
    </xf>
    <xf numFmtId="170" fontId="27" fillId="9" borderId="13" xfId="0" applyNumberFormat="1" applyFont="1" applyFill="1" applyBorder="1" applyAlignment="1">
      <alignment vertical="center"/>
    </xf>
    <xf numFmtId="165" fontId="29" fillId="9" borderId="13" xfId="0" applyNumberFormat="1" applyFont="1" applyFill="1" applyBorder="1" applyAlignment="1">
      <alignment vertical="center"/>
    </xf>
    <xf numFmtId="3" fontId="27" fillId="9" borderId="5" xfId="0" applyNumberFormat="1" applyFont="1" applyFill="1" applyBorder="1" applyAlignment="1">
      <alignment horizontal="right" vertical="center"/>
    </xf>
    <xf numFmtId="165" fontId="27" fillId="9" borderId="5" xfId="0" applyNumberFormat="1" applyFont="1" applyFill="1" applyBorder="1" applyAlignment="1">
      <alignment horizontal="right" vertical="center"/>
    </xf>
    <xf numFmtId="168" fontId="27" fillId="9" borderId="5" xfId="0" applyNumberFormat="1" applyFont="1" applyFill="1" applyBorder="1" applyAlignment="1">
      <alignment vertical="center"/>
    </xf>
    <xf numFmtId="168" fontId="27" fillId="9" borderId="5" xfId="0" applyNumberFormat="1" applyFont="1" applyFill="1" applyBorder="1" applyAlignment="1">
      <alignment horizontal="right" vertical="center"/>
    </xf>
    <xf numFmtId="0" fontId="29" fillId="9" borderId="5" xfId="0" applyFont="1" applyFill="1" applyBorder="1" applyAlignment="1">
      <alignment horizontal="right" vertical="center"/>
    </xf>
    <xf numFmtId="3" fontId="29" fillId="9" borderId="5" xfId="0" applyNumberFormat="1" applyFont="1" applyFill="1" applyBorder="1" applyAlignment="1">
      <alignment horizontal="right" vertical="center"/>
    </xf>
    <xf numFmtId="0" fontId="27" fillId="9" borderId="5" xfId="0" applyFont="1" applyFill="1" applyBorder="1" applyAlignment="1">
      <alignment horizontal="right" vertical="center"/>
    </xf>
    <xf numFmtId="2" fontId="27" fillId="9" borderId="5" xfId="0" applyNumberFormat="1" applyFont="1" applyFill="1" applyBorder="1" applyAlignment="1">
      <alignment horizontal="right" vertical="center"/>
    </xf>
    <xf numFmtId="3" fontId="26" fillId="10" borderId="5" xfId="0" applyNumberFormat="1" applyFont="1" applyFill="1" applyBorder="1" applyAlignment="1">
      <alignment horizontal="right" vertical="center"/>
    </xf>
    <xf numFmtId="166" fontId="26" fillId="10" borderId="5" xfId="0" applyNumberFormat="1" applyFont="1" applyFill="1" applyBorder="1" applyAlignment="1">
      <alignment horizontal="right" vertical="center"/>
    </xf>
    <xf numFmtId="168" fontId="30" fillId="9" borderId="5" xfId="0" applyNumberFormat="1" applyFont="1" applyFill="1" applyBorder="1" applyAlignment="1">
      <alignment vertical="center"/>
    </xf>
    <xf numFmtId="165" fontId="30" fillId="10" borderId="5" xfId="0" applyNumberFormat="1" applyFont="1" applyFill="1" applyBorder="1" applyAlignment="1">
      <alignment horizontal="right" vertical="center"/>
    </xf>
    <xf numFmtId="168" fontId="30" fillId="9" borderId="5" xfId="0" applyNumberFormat="1" applyFont="1" applyFill="1" applyBorder="1" applyAlignment="1">
      <alignment horizontal="right" vertical="center"/>
    </xf>
    <xf numFmtId="165" fontId="26" fillId="10" borderId="5" xfId="0" applyNumberFormat="1" applyFont="1" applyFill="1" applyBorder="1" applyAlignment="1">
      <alignment horizontal="right" vertical="center"/>
    </xf>
    <xf numFmtId="3" fontId="30" fillId="9" borderId="5" xfId="0" applyNumberFormat="1" applyFont="1" applyFill="1" applyBorder="1" applyAlignment="1">
      <alignment horizontal="right" vertical="center"/>
    </xf>
    <xf numFmtId="0" fontId="31" fillId="11" borderId="0" xfId="0" applyFont="1" applyFill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/>
    </xf>
    <xf numFmtId="165" fontId="32" fillId="8" borderId="5" xfId="1" applyNumberFormat="1" applyFont="1" applyFill="1" applyBorder="1" applyAlignment="1">
      <alignment vertical="center"/>
    </xf>
    <xf numFmtId="165" fontId="32" fillId="7" borderId="5" xfId="1" applyNumberFormat="1" applyFont="1" applyFill="1" applyBorder="1" applyAlignment="1">
      <alignment vertical="center"/>
    </xf>
    <xf numFmtId="165" fontId="33" fillId="7" borderId="5" xfId="1" applyNumberFormat="1" applyFont="1" applyFill="1" applyBorder="1" applyAlignment="1">
      <alignment vertical="center"/>
    </xf>
    <xf numFmtId="165" fontId="34" fillId="8" borderId="5" xfId="1" applyNumberFormat="1" applyFont="1" applyFill="1" applyBorder="1" applyAlignment="1">
      <alignment vertical="center"/>
    </xf>
    <xf numFmtId="0" fontId="0" fillId="2" borderId="8" xfId="0" applyFill="1" applyBorder="1" applyAlignment="1">
      <alignment horizontal="left" vertical="center"/>
    </xf>
    <xf numFmtId="165" fontId="33" fillId="7" borderId="5" xfId="1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vertical="center"/>
    </xf>
    <xf numFmtId="0" fontId="13" fillId="2" borderId="5" xfId="0" applyFont="1" applyFill="1" applyBorder="1" applyAlignment="1">
      <alignment horizontal="right" vertical="center"/>
    </xf>
    <xf numFmtId="2" fontId="4" fillId="2" borderId="5" xfId="0" applyNumberFormat="1" applyFont="1" applyFill="1" applyBorder="1" applyAlignment="1">
      <alignment vertical="center"/>
    </xf>
    <xf numFmtId="0" fontId="35" fillId="2" borderId="5" xfId="0" applyFont="1" applyFill="1" applyBorder="1" applyAlignment="1">
      <alignment horizontal="left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5" fontId="1" fillId="5" borderId="5" xfId="0" applyNumberFormat="1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165" fontId="4" fillId="5" borderId="5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2" fontId="1" fillId="5" borderId="5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2" fontId="6" fillId="2" borderId="5" xfId="0" applyNumberFormat="1" applyFont="1" applyFill="1" applyBorder="1" applyAlignment="1">
      <alignment vertical="center"/>
    </xf>
    <xf numFmtId="49" fontId="4" fillId="8" borderId="5" xfId="0" applyNumberFormat="1" applyFont="1" applyFill="1" applyBorder="1" applyAlignment="1">
      <alignment horizontal="left" vertical="center"/>
    </xf>
    <xf numFmtId="4" fontId="6" fillId="2" borderId="5" xfId="0" applyNumberFormat="1" applyFont="1" applyFill="1" applyBorder="1" applyAlignment="1">
      <alignment vertical="center"/>
    </xf>
    <xf numFmtId="0" fontId="6" fillId="0" borderId="5" xfId="0" applyNumberFormat="1" applyFont="1" applyBorder="1" applyAlignment="1">
      <alignment vertical="center"/>
    </xf>
    <xf numFmtId="49" fontId="23" fillId="2" borderId="5" xfId="0" applyNumberFormat="1" applyFont="1" applyFill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538DD5"/>
      <rgbColor rgb="FFD8D8D8"/>
      <rgbColor rgb="FFFF0000"/>
      <rgbColor rgb="FFBFBFBF"/>
      <rgbColor rgb="FF1F497D"/>
      <rgbColor rgb="FF4F81BD"/>
      <rgbColor rgb="FF339966"/>
      <rgbColor rgb="FF000090"/>
      <rgbColor rgb="FF0000FF"/>
      <rgbColor rgb="FFCCFFCC"/>
      <rgbColor rgb="FFC0C0C0"/>
      <rgbColor rgb="FFFF99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showGridLines="0" topLeftCell="A3" workbookViewId="0">
      <selection activeCell="N16" sqref="N16"/>
    </sheetView>
  </sheetViews>
  <sheetFormatPr baseColWidth="10" defaultColWidth="11" defaultRowHeight="15" customHeight="1"/>
  <cols>
    <col min="1" max="1" width="9.625" style="229" customWidth="1"/>
    <col min="2" max="2" width="60.875" style="229" customWidth="1"/>
    <col min="3" max="3" width="1.375" style="229" customWidth="1"/>
    <col min="4" max="4" width="12.375" style="229" customWidth="1"/>
    <col min="5" max="5" width="1.375" style="249" customWidth="1"/>
    <col min="6" max="6" width="12.375" style="229" customWidth="1"/>
    <col min="7" max="7" width="1.375" style="249" customWidth="1"/>
    <col min="8" max="8" width="12.375" style="229" customWidth="1"/>
    <col min="9" max="9" width="1.375" style="249" customWidth="1"/>
    <col min="10" max="10" width="12.375" style="229" customWidth="1"/>
    <col min="11" max="11" width="11" style="229" customWidth="1"/>
    <col min="12" max="16384" width="11" style="229"/>
  </cols>
  <sheetData>
    <row r="1" spans="1:13" ht="15.75" customHeight="1">
      <c r="A1" s="118"/>
      <c r="B1" s="225"/>
      <c r="C1" s="225"/>
      <c r="D1" s="118"/>
      <c r="E1" s="226"/>
      <c r="F1" s="19"/>
      <c r="G1" s="227"/>
      <c r="H1" s="19"/>
      <c r="I1" s="227"/>
      <c r="J1" s="19"/>
      <c r="K1" s="228"/>
      <c r="L1" s="228"/>
      <c r="M1" s="228"/>
    </row>
    <row r="2" spans="1:13" ht="18.75" customHeight="1">
      <c r="A2" s="118"/>
      <c r="B2" s="193" t="s">
        <v>0</v>
      </c>
      <c r="C2" s="194"/>
      <c r="D2" s="194"/>
      <c r="E2" s="194"/>
      <c r="F2" s="194"/>
      <c r="G2" s="194"/>
      <c r="H2" s="194"/>
      <c r="I2" s="194"/>
      <c r="J2" s="194"/>
      <c r="K2" s="228"/>
      <c r="L2" s="228"/>
      <c r="M2" s="228"/>
    </row>
    <row r="3" spans="1:13" ht="15.75" customHeight="1">
      <c r="A3" s="118"/>
      <c r="B3" s="6"/>
      <c r="C3" s="6"/>
      <c r="D3" s="6"/>
      <c r="E3" s="230"/>
      <c r="F3" s="6"/>
      <c r="G3" s="230"/>
      <c r="H3" s="6"/>
      <c r="I3" s="230"/>
      <c r="J3" s="6"/>
      <c r="K3" s="228"/>
      <c r="L3" s="228"/>
      <c r="M3" s="228"/>
    </row>
    <row r="4" spans="1:13" ht="31.5" customHeight="1">
      <c r="A4" s="19"/>
      <c r="B4" s="231" t="s">
        <v>1</v>
      </c>
      <c r="C4" s="118"/>
      <c r="D4" s="8" t="s">
        <v>2</v>
      </c>
      <c r="E4" s="232"/>
      <c r="F4" s="8" t="s">
        <v>3</v>
      </c>
      <c r="G4" s="232"/>
      <c r="H4" s="8" t="s">
        <v>171</v>
      </c>
      <c r="I4" s="232"/>
      <c r="J4" s="8" t="s">
        <v>184</v>
      </c>
      <c r="K4" s="228"/>
      <c r="L4" s="228"/>
      <c r="M4" s="228"/>
    </row>
    <row r="5" spans="1:13" ht="15.75" customHeight="1">
      <c r="A5" s="19"/>
      <c r="B5" s="118"/>
      <c r="C5" s="118"/>
      <c r="D5" s="9"/>
      <c r="E5" s="232"/>
      <c r="F5" s="9"/>
      <c r="G5" s="232"/>
      <c r="H5" s="9"/>
      <c r="I5" s="232"/>
      <c r="J5" s="9"/>
      <c r="K5" s="228"/>
      <c r="L5" s="228"/>
      <c r="M5" s="228"/>
    </row>
    <row r="6" spans="1:13" ht="15.75" customHeight="1">
      <c r="A6" s="19"/>
      <c r="B6" s="233" t="s">
        <v>5</v>
      </c>
      <c r="C6" s="118"/>
      <c r="D6" s="11">
        <f>SUM(D7:D11)</f>
        <v>1059685</v>
      </c>
      <c r="E6" s="234"/>
      <c r="F6" s="11">
        <f>SUM(F7:F11)</f>
        <v>841055</v>
      </c>
      <c r="G6" s="234"/>
      <c r="H6" s="13">
        <f>(D6-F6)/F6*100</f>
        <v>25.994732805821258</v>
      </c>
      <c r="I6" s="235"/>
      <c r="J6" s="11">
        <f t="shared" ref="J6:J11" si="0">D6-F6</f>
        <v>218630</v>
      </c>
      <c r="K6" s="228"/>
      <c r="L6" s="228"/>
      <c r="M6" s="228"/>
    </row>
    <row r="7" spans="1:13" ht="15.75" customHeight="1">
      <c r="A7" s="19"/>
      <c r="B7" s="250" t="s">
        <v>143</v>
      </c>
      <c r="C7" s="19"/>
      <c r="D7" s="16">
        <v>998532</v>
      </c>
      <c r="E7" s="236"/>
      <c r="F7" s="16">
        <v>772317</v>
      </c>
      <c r="G7" s="236"/>
      <c r="H7" s="18">
        <f>(D7-F7)/F7*100</f>
        <v>29.290433850349011</v>
      </c>
      <c r="I7" s="237"/>
      <c r="J7" s="116">
        <f t="shared" si="0"/>
        <v>226215</v>
      </c>
      <c r="K7" s="228"/>
      <c r="L7" s="228"/>
      <c r="M7" s="228"/>
    </row>
    <row r="8" spans="1:13" ht="15.75" customHeight="1">
      <c r="A8" s="19"/>
      <c r="B8" s="250" t="s">
        <v>6</v>
      </c>
      <c r="C8" s="19"/>
      <c r="D8" s="16">
        <v>26370</v>
      </c>
      <c r="E8" s="236"/>
      <c r="F8" s="16">
        <v>16728</v>
      </c>
      <c r="G8" s="236"/>
      <c r="H8" s="18">
        <f>(D8-F8)/F8*100</f>
        <v>57.639885222381636</v>
      </c>
      <c r="I8" s="237"/>
      <c r="J8" s="116">
        <f t="shared" si="0"/>
        <v>9642</v>
      </c>
      <c r="K8" s="228"/>
      <c r="L8" s="228"/>
      <c r="M8" s="228"/>
    </row>
    <row r="9" spans="1:13" ht="15.75" customHeight="1">
      <c r="A9" s="19"/>
      <c r="B9" s="251" t="s">
        <v>169</v>
      </c>
      <c r="C9" s="19"/>
      <c r="D9" s="16">
        <v>28394</v>
      </c>
      <c r="E9" s="236"/>
      <c r="F9" s="16">
        <v>23281</v>
      </c>
      <c r="G9" s="236"/>
      <c r="H9" s="18">
        <f>(D9-F9)/F9*100</f>
        <v>21.962115029423135</v>
      </c>
      <c r="I9" s="237"/>
      <c r="J9" s="116">
        <f t="shared" si="0"/>
        <v>5113</v>
      </c>
      <c r="K9" s="228"/>
      <c r="L9" s="228"/>
      <c r="M9" s="228"/>
    </row>
    <row r="10" spans="1:13" ht="15.75" customHeight="1">
      <c r="A10" s="19"/>
      <c r="B10" s="250" t="s">
        <v>7</v>
      </c>
      <c r="C10" s="19"/>
      <c r="D10" s="16">
        <v>399</v>
      </c>
      <c r="E10" s="236"/>
      <c r="F10" s="16">
        <v>6569</v>
      </c>
      <c r="G10" s="236"/>
      <c r="H10" s="18">
        <f>(D10-F10)/F10*100</f>
        <v>-93.926016136398232</v>
      </c>
      <c r="I10" s="237"/>
      <c r="J10" s="116">
        <f t="shared" si="0"/>
        <v>-6170</v>
      </c>
      <c r="K10" s="228"/>
      <c r="L10" s="228"/>
      <c r="M10" s="228"/>
    </row>
    <row r="11" spans="1:13" ht="15.75" customHeight="1">
      <c r="A11" s="19"/>
      <c r="B11" s="250" t="s">
        <v>8</v>
      </c>
      <c r="C11" s="19"/>
      <c r="D11" s="16">
        <v>5990</v>
      </c>
      <c r="E11" s="236"/>
      <c r="F11" s="16">
        <v>22160</v>
      </c>
      <c r="G11" s="236"/>
      <c r="H11" s="18">
        <f>(D11-F11)/F11*100</f>
        <v>-72.969314079422389</v>
      </c>
      <c r="I11" s="237"/>
      <c r="J11" s="116">
        <f t="shared" si="0"/>
        <v>-16170</v>
      </c>
      <c r="K11" s="228"/>
      <c r="L11" s="228"/>
      <c r="M11" s="228"/>
    </row>
    <row r="12" spans="1:13" ht="15.75" customHeight="1">
      <c r="A12" s="19"/>
      <c r="B12" s="19"/>
      <c r="C12" s="19"/>
      <c r="D12" s="19"/>
      <c r="E12" s="227"/>
      <c r="F12" s="19"/>
      <c r="G12" s="227"/>
      <c r="H12" s="18"/>
      <c r="I12" s="237"/>
      <c r="J12" s="26"/>
      <c r="K12" s="228"/>
      <c r="L12" s="228"/>
      <c r="M12" s="228"/>
    </row>
    <row r="13" spans="1:13" ht="15.75" customHeight="1">
      <c r="A13" s="19"/>
      <c r="B13" s="233" t="s">
        <v>9</v>
      </c>
      <c r="C13" s="118"/>
      <c r="D13" s="11">
        <f>SUM(D14:E19)</f>
        <v>-937024</v>
      </c>
      <c r="E13" s="234"/>
      <c r="F13" s="11">
        <f>SUM(F14:G19)</f>
        <v>-747642</v>
      </c>
      <c r="G13" s="234"/>
      <c r="H13" s="13">
        <f>(D13-F13)/F13*100</f>
        <v>25.330572653756743</v>
      </c>
      <c r="I13" s="235"/>
      <c r="J13" s="11">
        <f>D13-F13</f>
        <v>-189382</v>
      </c>
      <c r="K13" s="228"/>
      <c r="L13" s="228"/>
      <c r="M13" s="228"/>
    </row>
    <row r="14" spans="1:13" ht="15.75" customHeight="1">
      <c r="A14" s="19"/>
      <c r="B14" s="250" t="s">
        <v>10</v>
      </c>
      <c r="C14" s="19"/>
      <c r="D14" s="16">
        <v>-470572</v>
      </c>
      <c r="E14" s="236"/>
      <c r="F14" s="16">
        <v>-394812</v>
      </c>
      <c r="G14" s="236"/>
      <c r="H14" s="18">
        <f>(D14-F14)/F14*100</f>
        <v>19.188879770625007</v>
      </c>
      <c r="I14" s="237"/>
      <c r="J14" s="116">
        <f>D14-F14</f>
        <v>-75760</v>
      </c>
      <c r="K14" s="228"/>
      <c r="L14" s="228"/>
      <c r="M14" s="228"/>
    </row>
    <row r="15" spans="1:13" ht="15.75" customHeight="1">
      <c r="A15" s="19"/>
      <c r="B15" s="250" t="s">
        <v>11</v>
      </c>
      <c r="C15" s="19"/>
      <c r="D15" s="16">
        <v>-228015</v>
      </c>
      <c r="E15" s="236"/>
      <c r="F15" s="16">
        <v>-152867</v>
      </c>
      <c r="G15" s="236"/>
      <c r="H15" s="18">
        <f>(D15-F15)/F15*100</f>
        <v>49.159072919596774</v>
      </c>
      <c r="I15" s="237"/>
      <c r="J15" s="116">
        <f>D15-F15</f>
        <v>-75148</v>
      </c>
      <c r="K15" s="228"/>
      <c r="L15" s="228"/>
      <c r="M15" s="228"/>
    </row>
    <row r="16" spans="1:13" ht="15.75" customHeight="1">
      <c r="A16" s="19"/>
      <c r="B16" s="250" t="s">
        <v>12</v>
      </c>
      <c r="C16" s="19"/>
      <c r="D16" s="16">
        <v>-51938</v>
      </c>
      <c r="E16" s="236"/>
      <c r="F16" s="16">
        <v>-43405</v>
      </c>
      <c r="G16" s="236"/>
      <c r="H16" s="18">
        <f>(D16-F16)/F16*100</f>
        <v>19.659025457896558</v>
      </c>
      <c r="I16" s="237"/>
      <c r="J16" s="116">
        <f>D16-F16</f>
        <v>-8533</v>
      </c>
      <c r="K16" s="228"/>
      <c r="L16" s="228"/>
      <c r="M16" s="228"/>
    </row>
    <row r="17" spans="1:13" ht="15.75" customHeight="1">
      <c r="A17" s="19"/>
      <c r="B17" s="250" t="s">
        <v>13</v>
      </c>
      <c r="C17" s="19"/>
      <c r="D17" s="16">
        <v>-89582</v>
      </c>
      <c r="E17" s="236"/>
      <c r="F17" s="16">
        <v>-83603</v>
      </c>
      <c r="G17" s="236"/>
      <c r="H17" s="18">
        <f>(D17-F17)/F17*100</f>
        <v>7.1516572371804834</v>
      </c>
      <c r="I17" s="237"/>
      <c r="J17" s="116">
        <f>D17-F17</f>
        <v>-5979</v>
      </c>
      <c r="K17" s="228"/>
      <c r="L17" s="228"/>
      <c r="M17" s="228"/>
    </row>
    <row r="18" spans="1:13" ht="15.75" customHeight="1">
      <c r="A18" s="118"/>
      <c r="B18" s="251" t="s">
        <v>146</v>
      </c>
      <c r="C18" s="19"/>
      <c r="D18" s="16">
        <v>-76305</v>
      </c>
      <c r="E18" s="236"/>
      <c r="F18" s="16">
        <v>-66000</v>
      </c>
      <c r="G18" s="236"/>
      <c r="H18" s="18">
        <f>(D18-F18)/F18*100</f>
        <v>15.613636363636363</v>
      </c>
      <c r="I18" s="237"/>
      <c r="J18" s="116">
        <f>D18-F18</f>
        <v>-10305</v>
      </c>
      <c r="K18" s="228"/>
      <c r="L18" s="228"/>
      <c r="M18" s="228"/>
    </row>
    <row r="19" spans="1:13" ht="15.75" customHeight="1">
      <c r="A19" s="19"/>
      <c r="B19" s="250" t="s">
        <v>14</v>
      </c>
      <c r="C19" s="19"/>
      <c r="D19" s="16">
        <v>-20612</v>
      </c>
      <c r="E19" s="236"/>
      <c r="F19" s="16">
        <v>-6955</v>
      </c>
      <c r="G19" s="236"/>
      <c r="H19" s="18">
        <f>(D19-F19)/F19*100</f>
        <v>196.36232925952552</v>
      </c>
      <c r="I19" s="237"/>
      <c r="J19" s="116">
        <f>D19-F19</f>
        <v>-13657</v>
      </c>
      <c r="K19" s="228"/>
      <c r="L19" s="228"/>
      <c r="M19" s="228"/>
    </row>
    <row r="20" spans="1:13" ht="15.75" customHeight="1">
      <c r="A20" s="19"/>
      <c r="B20" s="19"/>
      <c r="C20" s="19"/>
      <c r="D20" s="19"/>
      <c r="E20" s="227"/>
      <c r="F20" s="19"/>
      <c r="G20" s="227"/>
      <c r="H20" s="18"/>
      <c r="I20" s="237"/>
      <c r="J20" s="26"/>
      <c r="K20" s="228"/>
      <c r="L20" s="228"/>
      <c r="M20" s="228"/>
    </row>
    <row r="21" spans="1:13" ht="15.75" customHeight="1">
      <c r="A21" s="19"/>
      <c r="B21" s="233" t="s">
        <v>15</v>
      </c>
      <c r="C21" s="118"/>
      <c r="D21" s="11">
        <f>D13+D6</f>
        <v>122661</v>
      </c>
      <c r="E21" s="234"/>
      <c r="F21" s="11">
        <f>F13+F6</f>
        <v>93413</v>
      </c>
      <c r="G21" s="234"/>
      <c r="H21" s="13">
        <f>(D21-F21)/F21*100</f>
        <v>31.31041717962168</v>
      </c>
      <c r="I21" s="235"/>
      <c r="J21" s="11">
        <f>D21-F21</f>
        <v>29248</v>
      </c>
      <c r="K21" s="228"/>
      <c r="L21" s="228"/>
      <c r="M21" s="228"/>
    </row>
    <row r="22" spans="1:13" ht="15.75" customHeight="1">
      <c r="A22" s="19"/>
      <c r="B22" s="24" t="s">
        <v>16</v>
      </c>
      <c r="C22" s="19"/>
      <c r="D22" s="16">
        <v>-29966</v>
      </c>
      <c r="E22" s="236"/>
      <c r="F22" s="16">
        <v>-28130</v>
      </c>
      <c r="G22" s="236"/>
      <c r="H22" s="18">
        <f>(D22-F22)/F22*100</f>
        <v>6.5268396729470313</v>
      </c>
      <c r="I22" s="237"/>
      <c r="J22" s="116">
        <f>D22-F22</f>
        <v>-1836</v>
      </c>
      <c r="K22" s="228"/>
      <c r="L22" s="228"/>
      <c r="M22" s="228"/>
    </row>
    <row r="23" spans="1:13" ht="15.75" customHeight="1">
      <c r="A23" s="19"/>
      <c r="B23" s="191" t="s">
        <v>144</v>
      </c>
      <c r="C23" s="19"/>
      <c r="D23" s="16">
        <v>-539</v>
      </c>
      <c r="E23" s="236"/>
      <c r="F23" s="16">
        <v>-3450</v>
      </c>
      <c r="G23" s="238"/>
      <c r="H23" s="18">
        <f>(D23-F23)/F23*100</f>
        <v>-84.376811594202891</v>
      </c>
      <c r="I23" s="237"/>
      <c r="J23" s="116">
        <f>D23-F23</f>
        <v>2911</v>
      </c>
      <c r="K23" s="228"/>
      <c r="L23" s="228"/>
      <c r="M23" s="228"/>
    </row>
    <row r="24" spans="1:13" ht="15.75" customHeight="1">
      <c r="A24" s="19"/>
      <c r="B24" s="19"/>
      <c r="C24" s="19"/>
      <c r="D24" s="22"/>
      <c r="E24" s="239"/>
      <c r="F24" s="22"/>
      <c r="G24" s="239"/>
      <c r="H24" s="18"/>
      <c r="I24" s="237"/>
      <c r="J24" s="26"/>
      <c r="K24" s="228"/>
      <c r="L24" s="228"/>
      <c r="M24" s="228"/>
    </row>
    <row r="25" spans="1:13" ht="15.75" customHeight="1">
      <c r="A25" s="19"/>
      <c r="B25" s="233" t="s">
        <v>17</v>
      </c>
      <c r="C25" s="118"/>
      <c r="D25" s="11">
        <f>SUM(D21:D23)</f>
        <v>92156</v>
      </c>
      <c r="E25" s="234"/>
      <c r="F25" s="11">
        <f>SUM(F21:F23)</f>
        <v>61833</v>
      </c>
      <c r="G25" s="234"/>
      <c r="H25" s="13">
        <f>(D25-F25)/F25*100</f>
        <v>49.04015655070917</v>
      </c>
      <c r="I25" s="235"/>
      <c r="J25" s="11">
        <f>D25-F25</f>
        <v>30323</v>
      </c>
      <c r="K25" s="228"/>
      <c r="L25" s="228"/>
      <c r="M25" s="228"/>
    </row>
    <row r="26" spans="1:13" ht="15.75" customHeight="1">
      <c r="A26" s="19"/>
      <c r="B26" s="24" t="s">
        <v>18</v>
      </c>
      <c r="C26" s="19"/>
      <c r="D26" s="16">
        <v>-5075</v>
      </c>
      <c r="E26" s="236"/>
      <c r="F26" s="16">
        <v>-3132</v>
      </c>
      <c r="G26" s="236"/>
      <c r="H26" s="18">
        <f>(D26-F26)/F26*100</f>
        <v>62.037037037037038</v>
      </c>
      <c r="I26" s="237"/>
      <c r="J26" s="116">
        <f>D26-F26</f>
        <v>-1943</v>
      </c>
      <c r="K26" s="228"/>
      <c r="L26" s="228"/>
      <c r="M26" s="228"/>
    </row>
    <row r="27" spans="1:13" ht="15.75" customHeight="1">
      <c r="A27" s="19"/>
      <c r="B27" s="191" t="s">
        <v>172</v>
      </c>
      <c r="C27" s="19"/>
      <c r="D27" s="25">
        <v>877</v>
      </c>
      <c r="E27" s="236"/>
      <c r="F27" s="25">
        <v>607</v>
      </c>
      <c r="G27" s="236"/>
      <c r="H27" s="18">
        <f>(D27-F27)/F27*100</f>
        <v>44.481054365733115</v>
      </c>
      <c r="I27" s="237"/>
      <c r="J27" s="116">
        <f>D27-F27</f>
        <v>270</v>
      </c>
      <c r="K27" s="228"/>
      <c r="L27" s="228"/>
      <c r="M27" s="228"/>
    </row>
    <row r="28" spans="1:13" ht="15.75" customHeight="1">
      <c r="A28" s="19"/>
      <c r="B28" s="19"/>
      <c r="C28" s="19"/>
      <c r="D28" s="22"/>
      <c r="E28" s="239"/>
      <c r="F28" s="22"/>
      <c r="G28" s="239"/>
      <c r="H28" s="18"/>
      <c r="I28" s="237"/>
      <c r="J28" s="116"/>
      <c r="K28" s="228"/>
      <c r="L28" s="228"/>
      <c r="M28" s="228"/>
    </row>
    <row r="29" spans="1:13" ht="15.75" customHeight="1">
      <c r="A29" s="19"/>
      <c r="B29" s="233" t="s">
        <v>19</v>
      </c>
      <c r="C29" s="118"/>
      <c r="D29" s="11">
        <f>D25+D26+D27</f>
        <v>87958</v>
      </c>
      <c r="E29" s="234">
        <f>E25+E26+E27</f>
        <v>0</v>
      </c>
      <c r="F29" s="11">
        <f>F25+F26+F27</f>
        <v>59308</v>
      </c>
      <c r="G29" s="234">
        <f>G25+G26+G27</f>
        <v>0</v>
      </c>
      <c r="H29" s="13">
        <f>(D29-F29)/F29*100</f>
        <v>48.307142375396239</v>
      </c>
      <c r="I29" s="234">
        <f>I25+I26+I27</f>
        <v>0</v>
      </c>
      <c r="J29" s="11">
        <f>D29-F29</f>
        <v>28650</v>
      </c>
      <c r="K29" s="228"/>
      <c r="L29" s="228"/>
      <c r="M29" s="228"/>
    </row>
    <row r="30" spans="1:13" ht="15.75" customHeight="1">
      <c r="A30" s="118"/>
      <c r="B30" s="24" t="s">
        <v>20</v>
      </c>
      <c r="C30" s="19"/>
      <c r="D30" s="16">
        <v>-17314</v>
      </c>
      <c r="E30" s="236"/>
      <c r="F30" s="16">
        <v>-9897</v>
      </c>
      <c r="G30" s="236"/>
      <c r="H30" s="18">
        <f>(D30-F30)/F30*100</f>
        <v>74.941901586339299</v>
      </c>
      <c r="I30" s="240"/>
      <c r="J30" s="116">
        <f>D30-F30</f>
        <v>-7417</v>
      </c>
      <c r="K30" s="228"/>
      <c r="L30" s="228"/>
      <c r="M30" s="228"/>
    </row>
    <row r="31" spans="1:13" ht="15.75" customHeight="1">
      <c r="A31" s="118"/>
      <c r="B31" s="19"/>
      <c r="C31" s="19"/>
      <c r="D31" s="19"/>
      <c r="E31" s="227"/>
      <c r="F31" s="19"/>
      <c r="G31" s="236"/>
      <c r="H31" s="18"/>
      <c r="I31" s="240"/>
      <c r="J31" s="116"/>
      <c r="K31" s="228"/>
      <c r="L31" s="228"/>
      <c r="M31" s="228"/>
    </row>
    <row r="32" spans="1:13" ht="15.75" customHeight="1">
      <c r="A32" s="118"/>
      <c r="B32" s="233" t="s">
        <v>21</v>
      </c>
      <c r="C32" s="118"/>
      <c r="D32" s="11">
        <f>D28+D29+D30</f>
        <v>70644</v>
      </c>
      <c r="E32" s="234">
        <f>E28+E29+E30</f>
        <v>0</v>
      </c>
      <c r="F32" s="11">
        <f>F29+F30</f>
        <v>49411</v>
      </c>
      <c r="G32" s="234">
        <f>G28+G29+G30</f>
        <v>0</v>
      </c>
      <c r="H32" s="13">
        <f>(D32-F32)/F32*100</f>
        <v>42.972212665196011</v>
      </c>
      <c r="I32" s="234">
        <f>I28+I29+I30</f>
        <v>0</v>
      </c>
      <c r="J32" s="11">
        <f>D32-F32</f>
        <v>21233</v>
      </c>
      <c r="K32" s="228"/>
      <c r="L32" s="228"/>
      <c r="M32" s="228"/>
    </row>
    <row r="33" spans="1:13" ht="15.75" customHeight="1">
      <c r="A33" s="118"/>
      <c r="B33" s="19"/>
      <c r="C33" s="19"/>
      <c r="D33" s="116"/>
      <c r="E33" s="236"/>
      <c r="F33" s="116"/>
      <c r="G33" s="236"/>
      <c r="H33" s="18"/>
      <c r="I33" s="240"/>
      <c r="J33" s="116"/>
      <c r="K33" s="228"/>
      <c r="L33" s="228"/>
      <c r="M33" s="228"/>
    </row>
    <row r="34" spans="1:13" ht="15.75" customHeight="1">
      <c r="A34" s="118"/>
      <c r="B34" s="233" t="s">
        <v>173</v>
      </c>
      <c r="C34" s="118"/>
      <c r="D34" s="11">
        <v>-7655</v>
      </c>
      <c r="E34" s="234">
        <f>E30+E31+E32</f>
        <v>0</v>
      </c>
      <c r="F34" s="11">
        <v>-6114</v>
      </c>
      <c r="G34" s="234">
        <f>G30+G31+G32</f>
        <v>0</v>
      </c>
      <c r="H34" s="13">
        <f>(D34-F34)/F34*100</f>
        <v>25.204448806018974</v>
      </c>
      <c r="I34" s="234">
        <f>I30+I31+I32</f>
        <v>0</v>
      </c>
      <c r="J34" s="11">
        <f>D34-F34</f>
        <v>-1541</v>
      </c>
      <c r="K34" s="228"/>
      <c r="L34" s="228"/>
      <c r="M34" s="228"/>
    </row>
    <row r="35" spans="1:13" ht="15.75" customHeight="1">
      <c r="A35" s="19"/>
      <c r="B35" s="19"/>
      <c r="C35" s="19"/>
      <c r="D35" s="19"/>
      <c r="E35" s="227"/>
      <c r="F35" s="19"/>
      <c r="G35" s="227"/>
      <c r="H35" s="26"/>
      <c r="I35" s="237"/>
      <c r="J35" s="116"/>
      <c r="K35" s="228"/>
      <c r="L35" s="228"/>
      <c r="M35" s="228"/>
    </row>
    <row r="36" spans="1:13" ht="18.75" customHeight="1">
      <c r="A36" s="19"/>
      <c r="B36" s="241" t="s">
        <v>22</v>
      </c>
      <c r="C36" s="242"/>
      <c r="D36" s="28">
        <f>D32+D34</f>
        <v>62989</v>
      </c>
      <c r="E36" s="243">
        <f>E29+E30</f>
        <v>0</v>
      </c>
      <c r="F36" s="28">
        <f>F32+F34</f>
        <v>43297</v>
      </c>
      <c r="G36" s="243">
        <f>G29+G30</f>
        <v>0</v>
      </c>
      <c r="H36" s="29">
        <f>(D36-F36)/F36*100</f>
        <v>45.481211169365082</v>
      </c>
      <c r="I36" s="243">
        <f>I29+I30</f>
        <v>0</v>
      </c>
      <c r="J36" s="28">
        <f>D36-F36</f>
        <v>19692</v>
      </c>
      <c r="K36" s="228"/>
      <c r="L36" s="228"/>
      <c r="M36" s="228"/>
    </row>
    <row r="37" spans="1:13" ht="17.45" customHeight="1">
      <c r="A37" s="19"/>
      <c r="B37" s="19"/>
      <c r="C37" s="19"/>
      <c r="D37" s="19"/>
      <c r="E37" s="227"/>
      <c r="F37" s="19"/>
      <c r="G37" s="227"/>
      <c r="H37" s="19"/>
      <c r="I37" s="227"/>
      <c r="J37" s="19"/>
      <c r="K37" s="228"/>
      <c r="L37" s="228"/>
      <c r="M37" s="228"/>
    </row>
    <row r="38" spans="1:13" ht="15.75" customHeight="1">
      <c r="A38" s="19"/>
      <c r="B38" s="244" t="s">
        <v>23</v>
      </c>
      <c r="C38" s="245"/>
      <c r="D38" s="222">
        <v>0.64</v>
      </c>
      <c r="E38" s="246"/>
      <c r="F38" s="222">
        <v>0.42880000000000001</v>
      </c>
      <c r="G38" s="247"/>
      <c r="H38" s="29">
        <f>(D38-F38)/F38*100</f>
        <v>49.253731343283583</v>
      </c>
      <c r="I38" s="247"/>
      <c r="J38" s="223">
        <f>D38-F38</f>
        <v>0.2112</v>
      </c>
      <c r="K38" s="228"/>
      <c r="L38" s="228"/>
      <c r="M38" s="228"/>
    </row>
    <row r="39" spans="1:13" ht="15" customHeight="1">
      <c r="A39" s="228"/>
      <c r="B39" s="228"/>
      <c r="C39" s="228"/>
      <c r="D39" s="228"/>
      <c r="E39" s="248"/>
      <c r="F39" s="228"/>
      <c r="G39" s="248"/>
      <c r="H39" s="228"/>
      <c r="I39" s="248"/>
      <c r="J39" s="228"/>
      <c r="K39" s="228"/>
      <c r="L39" s="228"/>
      <c r="M39" s="228"/>
    </row>
  </sheetData>
  <mergeCells count="1">
    <mergeCell ref="B2:J2"/>
  </mergeCells>
  <pageMargins left="0.70866099999999999" right="0.70866099999999999" top="0.748031" bottom="0.748031" header="0.31496099999999999" footer="0.31496099999999999"/>
  <pageSetup scale="96" orientation="landscape"/>
  <headerFooter>
    <oddFooter>&amp;C&amp;"Helvetica Neue,Regular"&amp;12&amp;K000000&amp;P</oddFooter>
  </headerFooter>
  <ignoredErrors>
    <ignoredError sqref="H29 H32 H34 H36 E36:F36 F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65"/>
  <sheetViews>
    <sheetView showGridLines="0" workbookViewId="0">
      <selection activeCell="I29" sqref="I29"/>
    </sheetView>
  </sheetViews>
  <sheetFormatPr baseColWidth="10" defaultColWidth="10.875" defaultRowHeight="15.75" customHeight="1"/>
  <cols>
    <col min="1" max="1" width="11" style="1" customWidth="1"/>
    <col min="2" max="2" width="41.875" style="1" customWidth="1"/>
    <col min="3" max="3" width="1.375" style="1" customWidth="1"/>
    <col min="4" max="4" width="11.5" style="1" customWidth="1"/>
    <col min="5" max="6" width="10.875" style="1" customWidth="1"/>
    <col min="7" max="7" width="1.375" style="1" customWidth="1"/>
    <col min="8" max="10" width="10.875" style="1" customWidth="1"/>
    <col min="11" max="11" width="1.375" style="1" customWidth="1"/>
    <col min="12" max="14" width="10.875" style="1" customWidth="1"/>
    <col min="15" max="15" width="1.375" style="1" customWidth="1"/>
    <col min="16" max="18" width="10.875" style="1" customWidth="1"/>
    <col min="19" max="19" width="1.375" style="1" customWidth="1"/>
    <col min="20" max="32" width="10.875" style="1" customWidth="1"/>
    <col min="33" max="16384" width="10.875" style="1"/>
  </cols>
  <sheetData>
    <row r="1" spans="1:31" ht="17.45" customHeight="1">
      <c r="A1" s="15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2" spans="1:31" ht="18.75" customHeight="1">
      <c r="A2" s="15"/>
      <c r="B2" s="193" t="s">
        <v>174</v>
      </c>
      <c r="C2" s="194"/>
      <c r="D2" s="194"/>
      <c r="E2" s="194"/>
      <c r="F2" s="194"/>
      <c r="G2" s="197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8"/>
      <c r="T2" s="199"/>
      <c r="U2" s="199"/>
      <c r="V2" s="200"/>
      <c r="W2" s="32"/>
      <c r="X2" s="32"/>
      <c r="Y2" s="32"/>
      <c r="Z2" s="32"/>
      <c r="AA2" s="32"/>
      <c r="AB2" s="32"/>
      <c r="AC2" s="32"/>
      <c r="AD2" s="32"/>
      <c r="AE2" s="32"/>
    </row>
    <row r="3" spans="1:31" ht="17.45" customHeight="1">
      <c r="A3" s="15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1:31" ht="18.75" customHeight="1">
      <c r="A4" s="15"/>
      <c r="B4" s="33" t="s">
        <v>1</v>
      </c>
      <c r="C4" s="34"/>
      <c r="D4" s="195" t="s">
        <v>24</v>
      </c>
      <c r="E4" s="196"/>
      <c r="F4" s="196"/>
      <c r="G4" s="35"/>
      <c r="H4" s="195" t="s">
        <v>25</v>
      </c>
      <c r="I4" s="196"/>
      <c r="J4" s="196"/>
      <c r="K4" s="35"/>
      <c r="L4" s="195" t="s">
        <v>26</v>
      </c>
      <c r="M4" s="196"/>
      <c r="N4" s="196"/>
      <c r="O4" s="36"/>
      <c r="P4" s="195" t="s">
        <v>27</v>
      </c>
      <c r="Q4" s="196"/>
      <c r="R4" s="196"/>
      <c r="S4" s="36"/>
      <c r="T4" s="195" t="s">
        <v>28</v>
      </c>
      <c r="U4" s="196"/>
      <c r="V4" s="196"/>
      <c r="W4" s="32"/>
      <c r="X4" s="32"/>
      <c r="Y4" s="32"/>
      <c r="Z4" s="32"/>
      <c r="AA4" s="32"/>
      <c r="AB4" s="32"/>
      <c r="AC4" s="32"/>
      <c r="AD4" s="32"/>
      <c r="AE4" s="32"/>
    </row>
    <row r="5" spans="1:31" ht="8.1" customHeight="1">
      <c r="A5" s="15"/>
      <c r="B5" s="32"/>
      <c r="C5" s="32"/>
      <c r="D5" s="37"/>
      <c r="E5" s="37"/>
      <c r="F5" s="37"/>
      <c r="G5" s="38"/>
      <c r="H5" s="37"/>
      <c r="I5" s="37"/>
      <c r="J5" s="37"/>
      <c r="K5" s="38"/>
      <c r="L5" s="37"/>
      <c r="M5" s="37"/>
      <c r="N5" s="37"/>
      <c r="O5" s="32"/>
      <c r="P5" s="37"/>
      <c r="Q5" s="37"/>
      <c r="R5" s="37"/>
      <c r="S5" s="32"/>
      <c r="T5" s="37"/>
      <c r="U5" s="37"/>
      <c r="V5" s="37"/>
      <c r="W5" s="32"/>
      <c r="X5" s="32"/>
      <c r="Y5" s="32"/>
      <c r="Z5" s="32"/>
      <c r="AA5" s="32"/>
      <c r="AB5" s="32"/>
      <c r="AC5" s="32"/>
      <c r="AD5" s="32"/>
      <c r="AE5" s="32"/>
    </row>
    <row r="6" spans="1:31" ht="17.45" customHeight="1">
      <c r="A6" s="15"/>
      <c r="B6" s="32"/>
      <c r="C6" s="32"/>
      <c r="D6" s="8" t="s">
        <v>29</v>
      </c>
      <c r="E6" s="8" t="s">
        <v>29</v>
      </c>
      <c r="F6" s="8" t="s">
        <v>30</v>
      </c>
      <c r="G6" s="35"/>
      <c r="H6" s="8" t="s">
        <v>29</v>
      </c>
      <c r="I6" s="8" t="s">
        <v>29</v>
      </c>
      <c r="J6" s="8" t="s">
        <v>30</v>
      </c>
      <c r="K6" s="35"/>
      <c r="L6" s="8" t="s">
        <v>29</v>
      </c>
      <c r="M6" s="8" t="s">
        <v>29</v>
      </c>
      <c r="N6" s="8" t="s">
        <v>30</v>
      </c>
      <c r="O6" s="36"/>
      <c r="P6" s="8" t="s">
        <v>29</v>
      </c>
      <c r="Q6" s="8" t="s">
        <v>29</v>
      </c>
      <c r="R6" s="8" t="s">
        <v>30</v>
      </c>
      <c r="S6" s="36"/>
      <c r="T6" s="8" t="s">
        <v>29</v>
      </c>
      <c r="U6" s="8" t="s">
        <v>29</v>
      </c>
      <c r="V6" s="8" t="s">
        <v>30</v>
      </c>
      <c r="W6" s="32"/>
      <c r="X6" s="32"/>
      <c r="Y6" s="32"/>
      <c r="Z6" s="32"/>
      <c r="AA6" s="32"/>
      <c r="AB6" s="32"/>
      <c r="AC6" s="32"/>
      <c r="AD6" s="32"/>
      <c r="AE6" s="32"/>
    </row>
    <row r="7" spans="1:31" ht="17.45" customHeight="1">
      <c r="A7" s="15"/>
      <c r="B7" s="41"/>
      <c r="C7" s="41"/>
      <c r="D7" s="224">
        <v>2022</v>
      </c>
      <c r="E7" s="224">
        <v>2021</v>
      </c>
      <c r="F7" s="8" t="s">
        <v>31</v>
      </c>
      <c r="G7" s="35"/>
      <c r="H7" s="224">
        <v>2022</v>
      </c>
      <c r="I7" s="224">
        <v>2021</v>
      </c>
      <c r="J7" s="8" t="s">
        <v>31</v>
      </c>
      <c r="K7" s="35"/>
      <c r="L7" s="224">
        <v>2022</v>
      </c>
      <c r="M7" s="224">
        <v>2021</v>
      </c>
      <c r="N7" s="8" t="s">
        <v>31</v>
      </c>
      <c r="O7" s="36"/>
      <c r="P7" s="224">
        <v>2022</v>
      </c>
      <c r="Q7" s="224">
        <v>2021</v>
      </c>
      <c r="R7" s="8" t="s">
        <v>31</v>
      </c>
      <c r="S7" s="36"/>
      <c r="T7" s="224">
        <v>2022</v>
      </c>
      <c r="U7" s="224">
        <v>2021</v>
      </c>
      <c r="V7" s="8" t="s">
        <v>31</v>
      </c>
      <c r="W7" s="32"/>
      <c r="X7" s="32"/>
      <c r="Y7" s="32"/>
      <c r="Z7" s="32"/>
      <c r="AA7" s="32"/>
      <c r="AB7" s="32"/>
      <c r="AC7" s="32"/>
      <c r="AD7" s="32"/>
      <c r="AE7" s="32"/>
    </row>
    <row r="8" spans="1:31" ht="17.45" customHeight="1">
      <c r="A8" s="15"/>
      <c r="B8" s="38"/>
      <c r="C8" s="38"/>
      <c r="D8" s="39"/>
      <c r="E8" s="39"/>
      <c r="F8" s="39"/>
      <c r="G8" s="38"/>
      <c r="H8" s="39"/>
      <c r="I8" s="39"/>
      <c r="J8" s="39"/>
      <c r="K8" s="39"/>
      <c r="L8" s="39"/>
      <c r="M8" s="39"/>
      <c r="N8" s="39"/>
      <c r="O8" s="40"/>
      <c r="P8" s="40"/>
      <c r="Q8" s="40"/>
      <c r="R8" s="40"/>
      <c r="S8" s="40"/>
      <c r="T8" s="40"/>
      <c r="U8" s="40"/>
      <c r="V8" s="40"/>
      <c r="W8" s="32"/>
      <c r="X8" s="32"/>
      <c r="Y8" s="32"/>
      <c r="Z8" s="32"/>
      <c r="AA8" s="32"/>
      <c r="AB8" s="32"/>
      <c r="AC8" s="32"/>
      <c r="AD8" s="32"/>
      <c r="AE8" s="32"/>
    </row>
    <row r="9" spans="1:31" ht="17.45" customHeight="1">
      <c r="A9" s="15"/>
      <c r="B9" s="42" t="s">
        <v>32</v>
      </c>
      <c r="C9" s="43"/>
      <c r="D9" s="44">
        <v>699433</v>
      </c>
      <c r="E9" s="44">
        <v>499744</v>
      </c>
      <c r="F9" s="45">
        <f>(D9-E9)/E9*100</f>
        <v>39.958258628417745</v>
      </c>
      <c r="G9" s="46"/>
      <c r="H9" s="44">
        <v>260554</v>
      </c>
      <c r="I9" s="44">
        <v>238598</v>
      </c>
      <c r="J9" s="45">
        <f>(H9-I9)/I9*100</f>
        <v>9.2020888691439158</v>
      </c>
      <c r="K9" s="47"/>
      <c r="L9" s="44">
        <v>64915</v>
      </c>
      <c r="M9" s="44">
        <v>50703</v>
      </c>
      <c r="N9" s="45">
        <f>(L9-M9)/M9*100</f>
        <v>28.029899611462834</v>
      </c>
      <c r="O9" s="40"/>
      <c r="P9" s="44">
        <v>0</v>
      </c>
      <c r="Q9" s="44">
        <v>0</v>
      </c>
      <c r="R9" s="48" t="s">
        <v>34</v>
      </c>
      <c r="S9" s="40"/>
      <c r="T9" s="44">
        <f>D9+H9+L9+P9</f>
        <v>1024902</v>
      </c>
      <c r="U9" s="44">
        <f>E9+I9+M9+Q9</f>
        <v>789045</v>
      </c>
      <c r="V9" s="45">
        <f>(T9-U9)/U9*100</f>
        <v>29.891451057924449</v>
      </c>
      <c r="W9" s="32"/>
      <c r="X9" s="32"/>
      <c r="Y9" s="32"/>
      <c r="Z9" s="32"/>
      <c r="AA9" s="32"/>
      <c r="AB9" s="32"/>
      <c r="AC9" s="32"/>
      <c r="AD9" s="32"/>
      <c r="AE9" s="32"/>
    </row>
    <row r="10" spans="1:31" ht="17.45" customHeight="1">
      <c r="A10" s="15"/>
      <c r="B10" s="38"/>
      <c r="C10" s="38"/>
      <c r="D10" s="49"/>
      <c r="E10" s="49"/>
      <c r="F10" s="45"/>
      <c r="G10" s="46"/>
      <c r="H10" s="49"/>
      <c r="I10" s="49"/>
      <c r="J10" s="45"/>
      <c r="K10" s="47"/>
      <c r="L10" s="49"/>
      <c r="M10" s="49"/>
      <c r="N10" s="45"/>
      <c r="O10" s="40"/>
      <c r="P10" s="50"/>
      <c r="Q10" s="50"/>
      <c r="R10" s="45"/>
      <c r="S10" s="40"/>
      <c r="T10" s="50"/>
      <c r="U10" s="50"/>
      <c r="V10" s="45"/>
      <c r="W10" s="32"/>
      <c r="X10" s="32"/>
      <c r="Y10" s="32"/>
      <c r="Z10" s="32"/>
      <c r="AA10" s="32"/>
      <c r="AB10" s="32"/>
      <c r="AC10" s="32"/>
      <c r="AD10" s="32"/>
      <c r="AE10" s="32"/>
    </row>
    <row r="11" spans="1:31" ht="17.45" customHeight="1">
      <c r="A11" s="15"/>
      <c r="B11" s="10" t="s">
        <v>15</v>
      </c>
      <c r="C11" s="34"/>
      <c r="D11" s="51">
        <v>105178</v>
      </c>
      <c r="E11" s="51">
        <v>61279</v>
      </c>
      <c r="F11" s="52">
        <f>(D11-E11)/E11*100</f>
        <v>71.637918373341606</v>
      </c>
      <c r="G11" s="41"/>
      <c r="H11" s="53">
        <v>14344</v>
      </c>
      <c r="I11" s="53">
        <v>30137</v>
      </c>
      <c r="J11" s="52">
        <f>(H11-I11)/I11*100</f>
        <v>-52.404021634535624</v>
      </c>
      <c r="K11" s="54"/>
      <c r="L11" s="53">
        <v>3139</v>
      </c>
      <c r="M11" s="53">
        <v>1997</v>
      </c>
      <c r="N11" s="52">
        <f>(L11-M11)/M11*100</f>
        <v>57.185778668002008</v>
      </c>
      <c r="O11" s="55"/>
      <c r="P11" s="53">
        <v>0</v>
      </c>
      <c r="Q11" s="53">
        <v>0</v>
      </c>
      <c r="R11" s="53" t="s">
        <v>34</v>
      </c>
      <c r="S11" s="55"/>
      <c r="T11" s="53">
        <f>D11+H11+L11+P11</f>
        <v>122661</v>
      </c>
      <c r="U11" s="53">
        <f>E11+I11+M11+Q11</f>
        <v>93413</v>
      </c>
      <c r="V11" s="52">
        <f>(T11-U11)/U11*100</f>
        <v>31.31041717962168</v>
      </c>
      <c r="W11" s="32"/>
      <c r="X11" s="32"/>
      <c r="Y11" s="32"/>
      <c r="Z11" s="32"/>
      <c r="AA11" s="32"/>
      <c r="AB11" s="32"/>
      <c r="AC11" s="32"/>
      <c r="AD11" s="32"/>
      <c r="AE11" s="32"/>
    </row>
    <row r="12" spans="1:31" ht="17.45" customHeight="1">
      <c r="A12" s="15"/>
      <c r="B12" s="56" t="s">
        <v>33</v>
      </c>
      <c r="C12" s="32"/>
      <c r="D12" s="49">
        <v>-19414</v>
      </c>
      <c r="E12" s="49">
        <v>-17926</v>
      </c>
      <c r="F12" s="45">
        <f>(D12-E12)/E12*100</f>
        <v>8.3007921454870015</v>
      </c>
      <c r="G12" s="46"/>
      <c r="H12" s="49">
        <v>-6563</v>
      </c>
      <c r="I12" s="49">
        <v>-6595</v>
      </c>
      <c r="J12" s="45">
        <f>(H12-I12)/I12*100</f>
        <v>-0.48521607278241097</v>
      </c>
      <c r="K12" s="47"/>
      <c r="L12" s="49">
        <v>-3989</v>
      </c>
      <c r="M12" s="49">
        <v>-3609</v>
      </c>
      <c r="N12" s="45">
        <f>(L12-M12)/M12*100</f>
        <v>10.529232474369632</v>
      </c>
      <c r="O12" s="40"/>
      <c r="P12" s="44">
        <v>0</v>
      </c>
      <c r="Q12" s="44">
        <v>0</v>
      </c>
      <c r="R12" s="48" t="s">
        <v>34</v>
      </c>
      <c r="S12" s="40"/>
      <c r="T12" s="44">
        <f>D12+H12+L12</f>
        <v>-29966</v>
      </c>
      <c r="U12" s="44">
        <f>E12+I12+M12</f>
        <v>-28130</v>
      </c>
      <c r="V12" s="45">
        <f>(T12-U12)/U12*100</f>
        <v>6.5268396729470313</v>
      </c>
      <c r="W12" s="32"/>
      <c r="X12" s="32"/>
      <c r="Y12" s="32"/>
      <c r="Z12" s="32"/>
      <c r="AA12" s="32"/>
      <c r="AB12" s="32"/>
      <c r="AC12" s="32"/>
      <c r="AD12" s="32"/>
      <c r="AE12" s="32"/>
    </row>
    <row r="13" spans="1:31" ht="17.45" customHeight="1">
      <c r="A13" s="15"/>
      <c r="B13" s="190" t="s">
        <v>145</v>
      </c>
      <c r="C13" s="43"/>
      <c r="D13" s="252">
        <v>-539</v>
      </c>
      <c r="E13" s="49">
        <v>-3450</v>
      </c>
      <c r="F13" s="45">
        <f>(D13-E13)/E13*100</f>
        <v>-84.376811594202891</v>
      </c>
      <c r="G13" s="46"/>
      <c r="H13" s="44">
        <v>0</v>
      </c>
      <c r="I13" s="44">
        <v>0</v>
      </c>
      <c r="J13" s="48" t="s">
        <v>34</v>
      </c>
      <c r="K13" s="47"/>
      <c r="L13" s="44">
        <v>0</v>
      </c>
      <c r="M13" s="44">
        <v>0</v>
      </c>
      <c r="N13" s="48" t="s">
        <v>34</v>
      </c>
      <c r="O13" s="40"/>
      <c r="P13" s="44">
        <v>0</v>
      </c>
      <c r="Q13" s="44">
        <v>0</v>
      </c>
      <c r="R13" s="48" t="s">
        <v>34</v>
      </c>
      <c r="S13" s="40"/>
      <c r="T13" s="44">
        <f>D13</f>
        <v>-539</v>
      </c>
      <c r="U13" s="44">
        <f>E13</f>
        <v>-3450</v>
      </c>
      <c r="V13" s="45">
        <f>(T13-U13)/U13*100</f>
        <v>-84.376811594202891</v>
      </c>
      <c r="W13" s="32"/>
      <c r="X13" s="32"/>
      <c r="Y13" s="32"/>
      <c r="Z13" s="32"/>
      <c r="AA13" s="32"/>
      <c r="AB13" s="32"/>
      <c r="AC13" s="32"/>
      <c r="AD13" s="32"/>
      <c r="AE13" s="32"/>
    </row>
    <row r="14" spans="1:31" ht="17.45" customHeight="1">
      <c r="A14" s="15"/>
      <c r="B14" s="34"/>
      <c r="C14" s="34"/>
      <c r="D14" s="55"/>
      <c r="E14" s="55"/>
      <c r="F14" s="55"/>
      <c r="G14" s="34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32"/>
      <c r="X14" s="32"/>
      <c r="Y14" s="32"/>
      <c r="Z14" s="32"/>
      <c r="AA14" s="32"/>
      <c r="AB14" s="32"/>
      <c r="AC14" s="32"/>
      <c r="AD14" s="32"/>
      <c r="AE14" s="32"/>
    </row>
    <row r="15" spans="1:31" ht="17.45" customHeight="1">
      <c r="A15" s="15"/>
      <c r="B15" s="10" t="s">
        <v>17</v>
      </c>
      <c r="C15" s="34"/>
      <c r="D15" s="51">
        <f>D11+D12</f>
        <v>85764</v>
      </c>
      <c r="E15" s="51">
        <f>E11+E12</f>
        <v>43353</v>
      </c>
      <c r="F15" s="52">
        <f>(D15-E15)/E15*100</f>
        <v>97.827139990312091</v>
      </c>
      <c r="G15" s="41"/>
      <c r="H15" s="51">
        <f>H11+H12</f>
        <v>7781</v>
      </c>
      <c r="I15" s="51">
        <f>I11+I12</f>
        <v>23542</v>
      </c>
      <c r="J15" s="52">
        <f>(H15-I15)/I15*100</f>
        <v>-66.948432588565126</v>
      </c>
      <c r="K15" s="54"/>
      <c r="L15" s="51">
        <f>L11+L12</f>
        <v>-850</v>
      </c>
      <c r="M15" s="51">
        <f>M11+M12</f>
        <v>-1612</v>
      </c>
      <c r="N15" s="52">
        <f>(L15-M15)/M15*100</f>
        <v>-47.270471464019856</v>
      </c>
      <c r="O15" s="55"/>
      <c r="P15" s="51">
        <f>P11+P13</f>
        <v>0</v>
      </c>
      <c r="Q15" s="51">
        <f>Q11+Q13</f>
        <v>0</v>
      </c>
      <c r="R15" s="53" t="s">
        <v>34</v>
      </c>
      <c r="S15" s="55"/>
      <c r="T15" s="51">
        <f>T11+T12+T13</f>
        <v>92156</v>
      </c>
      <c r="U15" s="51">
        <f>U11+U12+U13</f>
        <v>61833</v>
      </c>
      <c r="V15" s="52">
        <f>(T15-U15)/U15*100</f>
        <v>49.04015655070917</v>
      </c>
      <c r="W15" s="32"/>
      <c r="X15" s="32"/>
      <c r="Y15" s="32"/>
      <c r="Z15" s="32"/>
      <c r="AA15" s="32"/>
      <c r="AB15" s="32"/>
      <c r="AC15" s="32"/>
      <c r="AD15" s="32"/>
      <c r="AE15" s="32"/>
    </row>
    <row r="16" spans="1:31" ht="17.45" customHeight="1">
      <c r="A16" s="15"/>
      <c r="B16" s="42" t="s">
        <v>35</v>
      </c>
      <c r="C16" s="43"/>
      <c r="D16" s="44">
        <v>0</v>
      </c>
      <c r="E16" s="44">
        <v>0</v>
      </c>
      <c r="F16" s="48" t="s">
        <v>34</v>
      </c>
      <c r="G16" s="45"/>
      <c r="H16" s="44">
        <v>0</v>
      </c>
      <c r="I16" s="44">
        <v>0</v>
      </c>
      <c r="J16" s="48" t="s">
        <v>34</v>
      </c>
      <c r="K16" s="47"/>
      <c r="L16" s="44">
        <v>0</v>
      </c>
      <c r="M16" s="44">
        <v>0</v>
      </c>
      <c r="N16" s="48" t="s">
        <v>34</v>
      </c>
      <c r="O16" s="40"/>
      <c r="P16" s="44">
        <v>-4198</v>
      </c>
      <c r="Q16" s="44">
        <v>-2525</v>
      </c>
      <c r="R16" s="45">
        <f>(P16-Q16)/Q16*100</f>
        <v>66.257425742574256</v>
      </c>
      <c r="S16" s="45"/>
      <c r="T16" s="44">
        <f>P16</f>
        <v>-4198</v>
      </c>
      <c r="U16" s="44">
        <f>Q16</f>
        <v>-2525</v>
      </c>
      <c r="V16" s="45">
        <f>(T16-U16)/U16*100</f>
        <v>66.257425742574256</v>
      </c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ht="17.45" customHeight="1">
      <c r="A17" s="15"/>
      <c r="B17" s="38"/>
      <c r="C17" s="38"/>
      <c r="D17" s="49"/>
      <c r="E17" s="49"/>
      <c r="F17" s="45"/>
      <c r="G17" s="46"/>
      <c r="H17" s="49"/>
      <c r="I17" s="49"/>
      <c r="J17" s="45"/>
      <c r="K17" s="47"/>
      <c r="L17" s="49"/>
      <c r="M17" s="49"/>
      <c r="N17" s="45"/>
      <c r="O17" s="40"/>
      <c r="P17" s="50"/>
      <c r="Q17" s="50"/>
      <c r="R17" s="45"/>
      <c r="S17" s="40"/>
      <c r="T17" s="50"/>
      <c r="U17" s="50"/>
      <c r="V17" s="45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ht="18.75" customHeight="1">
      <c r="A18" s="15"/>
      <c r="B18" s="27" t="s">
        <v>19</v>
      </c>
      <c r="C18" s="57"/>
      <c r="D18" s="58">
        <f>D15</f>
        <v>85764</v>
      </c>
      <c r="E18" s="58">
        <f>E15</f>
        <v>43353</v>
      </c>
      <c r="F18" s="59">
        <f>(D18-E18)/E18*100</f>
        <v>97.827139990312091</v>
      </c>
      <c r="G18" s="60"/>
      <c r="H18" s="58">
        <f>H15</f>
        <v>7781</v>
      </c>
      <c r="I18" s="58">
        <f>I15</f>
        <v>23542</v>
      </c>
      <c r="J18" s="59">
        <f>(H18-I18)/I18*100</f>
        <v>-66.948432588565126</v>
      </c>
      <c r="K18" s="61"/>
      <c r="L18" s="58">
        <f>L15</f>
        <v>-850</v>
      </c>
      <c r="M18" s="58">
        <f>M15</f>
        <v>-1612</v>
      </c>
      <c r="N18" s="59">
        <f>(L18-M18)/M18*100</f>
        <v>-47.270471464019856</v>
      </c>
      <c r="O18" s="62"/>
      <c r="P18" s="58">
        <f>P15+P16</f>
        <v>-4198</v>
      </c>
      <c r="Q18" s="58">
        <f>Q15+Q16</f>
        <v>-2525</v>
      </c>
      <c r="R18" s="59">
        <f>(P18-Q18)/Q18*100</f>
        <v>66.257425742574256</v>
      </c>
      <c r="S18" s="62"/>
      <c r="T18" s="58">
        <f>T15+T16</f>
        <v>87958</v>
      </c>
      <c r="U18" s="58">
        <f>U15+U16</f>
        <v>59308</v>
      </c>
      <c r="V18" s="59">
        <f>(T18-U18)/U18*100</f>
        <v>48.307142375396239</v>
      </c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ht="17.45" customHeight="1">
      <c r="A19" s="15"/>
      <c r="B19" s="34"/>
      <c r="C19" s="34"/>
      <c r="D19" s="63"/>
      <c r="E19" s="63"/>
      <c r="F19" s="64"/>
      <c r="G19" s="41"/>
      <c r="H19" s="63"/>
      <c r="I19" s="63"/>
      <c r="J19" s="64"/>
      <c r="K19" s="54"/>
      <c r="L19" s="63"/>
      <c r="M19" s="63"/>
      <c r="N19" s="64"/>
      <c r="O19" s="40"/>
      <c r="P19" s="65"/>
      <c r="Q19" s="65"/>
      <c r="R19" s="64"/>
      <c r="S19" s="40"/>
      <c r="T19" s="65"/>
      <c r="U19" s="65"/>
      <c r="V19" s="64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ht="17.45" customHeight="1">
      <c r="A20" s="15"/>
      <c r="B20" s="10" t="s">
        <v>175</v>
      </c>
      <c r="C20" s="32"/>
      <c r="D20" s="253">
        <f>D11/D9</f>
        <v>0.15037609034746716</v>
      </c>
      <c r="E20" s="253">
        <f>E11/E9</f>
        <v>0.12262078184030223</v>
      </c>
      <c r="F20" s="52">
        <f>(D20-E20)/E20*100</f>
        <v>22.635077097545047</v>
      </c>
      <c r="G20" s="32"/>
      <c r="H20" s="253">
        <f>H11/H9</f>
        <v>5.5051927815347297E-2</v>
      </c>
      <c r="I20" s="253">
        <f>I11/I9</f>
        <v>0.12630868657742311</v>
      </c>
      <c r="J20" s="52">
        <f>(H20-I20)/I20*100</f>
        <v>-56.41477296052615</v>
      </c>
      <c r="K20" s="40"/>
      <c r="L20" s="253">
        <f>L11/L9</f>
        <v>4.8355541862435493E-2</v>
      </c>
      <c r="M20" s="253">
        <f>M11/M9</f>
        <v>3.9386229611660058E-2</v>
      </c>
      <c r="N20" s="52">
        <f>(L20-M20)/M20*100</f>
        <v>22.772711019081967</v>
      </c>
      <c r="O20" s="40"/>
      <c r="P20" s="53">
        <v>0</v>
      </c>
      <c r="Q20" s="53">
        <v>0</v>
      </c>
      <c r="R20" s="53" t="s">
        <v>34</v>
      </c>
      <c r="S20" s="40"/>
      <c r="T20" s="253">
        <f>T11/T9</f>
        <v>0.11968071093626513</v>
      </c>
      <c r="U20" s="253">
        <f>U11/U9</f>
        <v>0.11838741770114505</v>
      </c>
      <c r="V20" s="52">
        <f>(T20-U20)/U20*100</f>
        <v>1.0924245669289299</v>
      </c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ht="17.45" customHeight="1">
      <c r="A21" s="15"/>
      <c r="B21" s="34"/>
      <c r="C21" s="32"/>
      <c r="D21" s="66"/>
      <c r="E21" s="66"/>
      <c r="F21" s="64"/>
      <c r="G21" s="32"/>
      <c r="H21" s="66"/>
      <c r="I21" s="66"/>
      <c r="J21" s="64"/>
      <c r="K21" s="40"/>
      <c r="L21" s="66"/>
      <c r="M21" s="66"/>
      <c r="N21" s="64"/>
      <c r="O21" s="40"/>
      <c r="P21" s="66"/>
      <c r="Q21" s="66"/>
      <c r="R21" s="64"/>
      <c r="S21" s="40"/>
      <c r="T21" s="66"/>
      <c r="U21" s="66"/>
      <c r="V21" s="64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ht="17.45" customHeight="1">
      <c r="A22" s="15"/>
      <c r="B22" s="34"/>
      <c r="C22" s="32"/>
      <c r="D22" s="66"/>
      <c r="E22" s="66"/>
      <c r="F22" s="64"/>
      <c r="G22" s="32"/>
      <c r="H22" s="66"/>
      <c r="I22" s="66"/>
      <c r="J22" s="64"/>
      <c r="K22" s="40"/>
      <c r="L22" s="66"/>
      <c r="M22" s="66"/>
      <c r="N22" s="64"/>
      <c r="O22" s="40"/>
      <c r="P22" s="66"/>
      <c r="Q22" s="66"/>
      <c r="R22" s="64"/>
      <c r="S22" s="40"/>
      <c r="T22" s="66"/>
      <c r="U22" s="66"/>
      <c r="V22" s="64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ht="17.45" customHeight="1">
      <c r="A23" s="15"/>
      <c r="B23" s="42" t="s">
        <v>36</v>
      </c>
      <c r="C23" s="43"/>
      <c r="D23" s="16">
        <v>355986</v>
      </c>
      <c r="E23" s="16">
        <v>328277</v>
      </c>
      <c r="F23" s="45">
        <f>(D23-E23)/E23*100</f>
        <v>8.4407375478635416</v>
      </c>
      <c r="G23" s="67"/>
      <c r="H23" s="16">
        <v>173778</v>
      </c>
      <c r="I23" s="16">
        <v>174456</v>
      </c>
      <c r="J23" s="45">
        <f>(H23-I23)/I23*100</f>
        <v>-0.38863667629660203</v>
      </c>
      <c r="K23" s="67"/>
      <c r="L23" s="16">
        <v>83001</v>
      </c>
      <c r="M23" s="16">
        <v>67837</v>
      </c>
      <c r="N23" s="45">
        <f>(L23-M23)/M23*100</f>
        <v>22.353582853015315</v>
      </c>
      <c r="O23" s="68"/>
      <c r="P23" s="44">
        <v>133786</v>
      </c>
      <c r="Q23" s="44">
        <v>139386</v>
      </c>
      <c r="R23" s="50">
        <f>(P23-Q23)/Q23*100</f>
        <v>-4.0176201340163287</v>
      </c>
      <c r="S23" s="68"/>
      <c r="T23" s="44">
        <f t="shared" ref="T23:U25" si="0">D23+H23+L23+P23</f>
        <v>746551</v>
      </c>
      <c r="U23" s="44">
        <f t="shared" si="0"/>
        <v>709956</v>
      </c>
      <c r="V23" s="50">
        <f>(T23-U23)/U23*100</f>
        <v>5.1545447886911306</v>
      </c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ht="17.45" customHeight="1">
      <c r="A24" s="15"/>
      <c r="B24" s="42" t="s">
        <v>37</v>
      </c>
      <c r="C24" s="43"/>
      <c r="D24" s="16">
        <v>108463</v>
      </c>
      <c r="E24" s="16">
        <v>126260</v>
      </c>
      <c r="F24" s="45">
        <f>(D24-E24)/E24*100</f>
        <v>-14.095517186757483</v>
      </c>
      <c r="G24" s="69"/>
      <c r="H24" s="16">
        <v>39900</v>
      </c>
      <c r="I24" s="16">
        <v>46506</v>
      </c>
      <c r="J24" s="45">
        <f>(H24-I24)/I24*100</f>
        <v>-14.204618758869822</v>
      </c>
      <c r="K24" s="70"/>
      <c r="L24" s="16">
        <v>16541</v>
      </c>
      <c r="M24" s="16">
        <v>14741</v>
      </c>
      <c r="N24" s="45">
        <f>(L24-M24)/M24*100</f>
        <v>12.210840512855302</v>
      </c>
      <c r="O24" s="68"/>
      <c r="P24" s="44">
        <v>220937</v>
      </c>
      <c r="Q24" s="44">
        <v>190836</v>
      </c>
      <c r="R24" s="50">
        <f>(P24-Q24)/Q24*100</f>
        <v>15.773229369720598</v>
      </c>
      <c r="S24" s="68"/>
      <c r="T24" s="44">
        <f t="shared" si="0"/>
        <v>385841</v>
      </c>
      <c r="U24" s="44">
        <f t="shared" si="0"/>
        <v>378343</v>
      </c>
      <c r="V24" s="50">
        <f>(T24-U24)/U24*100</f>
        <v>1.9817995839753875</v>
      </c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ht="17.45" customHeight="1">
      <c r="A25" s="15"/>
      <c r="B25" s="71" t="s">
        <v>38</v>
      </c>
      <c r="C25" s="72"/>
      <c r="D25" s="73">
        <v>26095</v>
      </c>
      <c r="E25" s="73">
        <v>17997</v>
      </c>
      <c r="F25" s="74">
        <f>(D25-E25)/E25*100</f>
        <v>44.996388286936714</v>
      </c>
      <c r="G25" s="75"/>
      <c r="H25" s="73">
        <v>4361</v>
      </c>
      <c r="I25" s="73">
        <v>3369</v>
      </c>
      <c r="J25" s="74">
        <f>(H25-I25)/I25*100</f>
        <v>29.44493915108341</v>
      </c>
      <c r="K25" s="76"/>
      <c r="L25" s="73">
        <v>16834</v>
      </c>
      <c r="M25" s="73">
        <v>12170</v>
      </c>
      <c r="N25" s="74">
        <f>(L25-M25)/M25*100</f>
        <v>38.323746918652425</v>
      </c>
      <c r="O25" s="77"/>
      <c r="P25" s="73">
        <v>2203</v>
      </c>
      <c r="Q25" s="73">
        <v>1140</v>
      </c>
      <c r="R25" s="254">
        <f>(P25-Q25)/Q25*100</f>
        <v>93.245614035087726</v>
      </c>
      <c r="S25" s="77"/>
      <c r="T25" s="73">
        <f t="shared" si="0"/>
        <v>49493</v>
      </c>
      <c r="U25" s="73">
        <f t="shared" si="0"/>
        <v>34676</v>
      </c>
      <c r="V25" s="254">
        <f>(T25-U25)/U25*100</f>
        <v>42.729841965624637</v>
      </c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ht="17.45" customHeight="1">
      <c r="A26" s="15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ht="17.45" customHeight="1">
      <c r="A27" s="15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ht="17.45" customHeight="1">
      <c r="A28" s="15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ht="17.45" customHeight="1">
      <c r="A29" s="15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ht="17.45" customHeight="1">
      <c r="A30" s="15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ht="17.45" customHeight="1">
      <c r="A31" s="15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ht="17.45" customHeight="1">
      <c r="A32" s="15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ht="17.45" customHeight="1">
      <c r="A33" s="15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ht="17.45" customHeight="1">
      <c r="A34" s="15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ht="17.45" customHeight="1">
      <c r="A35" s="15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ht="17.45" customHeight="1">
      <c r="A36" s="15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ht="17.45" customHeight="1">
      <c r="A37" s="15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ht="17.45" customHeight="1">
      <c r="A38" s="15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ht="17.45" customHeight="1">
      <c r="A39" s="15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ht="17.45" customHeight="1">
      <c r="A40" s="15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ht="17.45" customHeight="1">
      <c r="A41" s="15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ht="17.45" customHeight="1">
      <c r="A42" s="15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ht="17.45" customHeight="1">
      <c r="A43" s="15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1" ht="17.45" customHeight="1">
      <c r="A44" s="15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ht="17.45" customHeight="1">
      <c r="A45" s="15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1" ht="17.45" customHeight="1">
      <c r="A46" s="15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1" ht="17.45" customHeight="1">
      <c r="A47" s="15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ht="17.45" customHeight="1">
      <c r="A48" s="15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31" ht="17.45" customHeight="1">
      <c r="A49" s="15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1:31" ht="17.45" customHeight="1">
      <c r="A50" s="15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:31" ht="17.45" customHeight="1">
      <c r="A51" s="15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  <row r="52" spans="1:31" ht="17.45" customHeight="1">
      <c r="A52" s="15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31" ht="17.45" customHeight="1">
      <c r="A53" s="15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</row>
    <row r="54" spans="1:31" ht="17.45" customHeight="1">
      <c r="A54" s="15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pans="1:31" ht="17.45" customHeight="1">
      <c r="A55" s="15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</row>
    <row r="56" spans="1:31" ht="17.45" customHeight="1">
      <c r="A56" s="15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</row>
    <row r="57" spans="1:31" ht="17.45" customHeight="1">
      <c r="A57" s="15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  <row r="58" spans="1:31" ht="17.45" customHeight="1">
      <c r="A58" s="15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</row>
    <row r="59" spans="1:31" ht="17.45" customHeight="1">
      <c r="A59" s="15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</row>
    <row r="60" spans="1:31" ht="17.45" customHeight="1">
      <c r="A60" s="15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</row>
    <row r="61" spans="1:31" ht="17.45" customHeight="1">
      <c r="A61" s="15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7.45" customHeight="1">
      <c r="A62" s="15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</row>
    <row r="63" spans="1:31" ht="17.45" customHeight="1">
      <c r="A63" s="15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</row>
    <row r="64" spans="1:31" ht="17.45" customHeight="1">
      <c r="A64" s="15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</row>
    <row r="65" spans="1:31" ht="17.45" customHeight="1">
      <c r="A65" s="15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</sheetData>
  <mergeCells count="6">
    <mergeCell ref="T4:V4"/>
    <mergeCell ref="B2:V2"/>
    <mergeCell ref="D4:F4"/>
    <mergeCell ref="H4:J4"/>
    <mergeCell ref="L4:N4"/>
    <mergeCell ref="P4:R4"/>
  </mergeCells>
  <pageMargins left="0.7" right="0.7" top="0.75" bottom="0.75" header="0.3" footer="0.3"/>
  <pageSetup scale="44"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72"/>
  <sheetViews>
    <sheetView showGridLines="0" workbookViewId="0">
      <selection activeCell="P27" sqref="P27"/>
    </sheetView>
  </sheetViews>
  <sheetFormatPr baseColWidth="10" defaultColWidth="11" defaultRowHeight="15.75" customHeight="1"/>
  <cols>
    <col min="1" max="1" width="11" style="229" customWidth="1"/>
    <col min="2" max="2" width="21.875" style="229" customWidth="1"/>
    <col min="3" max="3" width="1.375" style="229" customWidth="1"/>
    <col min="4" max="7" width="10.625" style="229" customWidth="1"/>
    <col min="8" max="8" width="2.625" style="229" customWidth="1"/>
    <col min="9" max="12" width="10.625" style="229" customWidth="1"/>
    <col min="13" max="13" width="2.625" style="229" customWidth="1"/>
    <col min="14" max="17" width="10.625" style="229" customWidth="1"/>
    <col min="18" max="19" width="2.625" style="229" customWidth="1"/>
    <col min="20" max="23" width="10.625" style="229" customWidth="1"/>
    <col min="24" max="24" width="8" style="229" customWidth="1"/>
    <col min="25" max="27" width="8.375" style="229" customWidth="1"/>
    <col min="28" max="28" width="11" style="229" customWidth="1"/>
    <col min="29" max="16384" width="11" style="229"/>
  </cols>
  <sheetData>
    <row r="1" spans="1:27" ht="15.75" customHeight="1">
      <c r="A1" s="25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4"/>
    </row>
    <row r="2" spans="1:27" ht="28.5" customHeight="1">
      <c r="A2" s="256"/>
      <c r="B2" s="19"/>
      <c r="C2" s="19"/>
      <c r="D2" s="202" t="s">
        <v>39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57"/>
      <c r="T2" s="258"/>
      <c r="U2" s="258"/>
      <c r="V2" s="258"/>
      <c r="W2" s="259"/>
      <c r="X2" s="19"/>
      <c r="Y2" s="19"/>
      <c r="Z2" s="19"/>
      <c r="AA2" s="30"/>
    </row>
    <row r="3" spans="1:27" ht="15.75" customHeight="1">
      <c r="A3" s="256"/>
      <c r="B3" s="19"/>
      <c r="C3" s="1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19"/>
      <c r="T3" s="19"/>
      <c r="U3" s="19"/>
      <c r="V3" s="19"/>
      <c r="W3" s="19"/>
      <c r="X3" s="19"/>
      <c r="Y3" s="19"/>
      <c r="Z3" s="19"/>
      <c r="AA3" s="30"/>
    </row>
    <row r="4" spans="1:27" ht="33" customHeight="1">
      <c r="A4" s="256"/>
      <c r="B4" s="231" t="s">
        <v>1</v>
      </c>
      <c r="C4" s="19"/>
      <c r="D4" s="193" t="s">
        <v>24</v>
      </c>
      <c r="E4" s="194"/>
      <c r="F4" s="194"/>
      <c r="G4" s="194"/>
      <c r="H4" s="6"/>
      <c r="I4" s="193" t="s">
        <v>25</v>
      </c>
      <c r="J4" s="194"/>
      <c r="K4" s="194"/>
      <c r="L4" s="194"/>
      <c r="M4" s="6"/>
      <c r="N4" s="193" t="s">
        <v>26</v>
      </c>
      <c r="O4" s="194"/>
      <c r="P4" s="194"/>
      <c r="Q4" s="194"/>
      <c r="R4" s="6"/>
      <c r="S4" s="6"/>
      <c r="T4" s="193" t="s">
        <v>28</v>
      </c>
      <c r="U4" s="194"/>
      <c r="V4" s="194"/>
      <c r="W4" s="194"/>
      <c r="X4" s="19"/>
      <c r="Y4" s="19"/>
      <c r="Z4" s="19"/>
      <c r="AA4" s="30"/>
    </row>
    <row r="5" spans="1:27" ht="12.75" customHeight="1">
      <c r="A5" s="256"/>
      <c r="B5" s="19"/>
      <c r="C5" s="19"/>
      <c r="D5" s="89"/>
      <c r="E5" s="89"/>
      <c r="F5" s="89"/>
      <c r="G5" s="89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19"/>
      <c r="Y5" s="19"/>
      <c r="Z5" s="19"/>
      <c r="AA5" s="30"/>
    </row>
    <row r="6" spans="1:27" ht="32.25" customHeight="1">
      <c r="A6" s="256"/>
      <c r="B6" s="19"/>
      <c r="C6" s="19"/>
      <c r="D6" s="8" t="s">
        <v>2</v>
      </c>
      <c r="E6" s="8" t="s">
        <v>176</v>
      </c>
      <c r="F6" s="8" t="s">
        <v>3</v>
      </c>
      <c r="G6" s="8" t="s">
        <v>4</v>
      </c>
      <c r="H6" s="92"/>
      <c r="I6" s="8" t="s">
        <v>2</v>
      </c>
      <c r="J6" s="8" t="s">
        <v>176</v>
      </c>
      <c r="K6" s="8" t="s">
        <v>3</v>
      </c>
      <c r="L6" s="8" t="s">
        <v>4</v>
      </c>
      <c r="M6" s="92"/>
      <c r="N6" s="8" t="s">
        <v>2</v>
      </c>
      <c r="O6" s="8" t="s">
        <v>176</v>
      </c>
      <c r="P6" s="8" t="s">
        <v>3</v>
      </c>
      <c r="Q6" s="8" t="s">
        <v>4</v>
      </c>
      <c r="R6" s="92"/>
      <c r="S6" s="92"/>
      <c r="T6" s="8" t="s">
        <v>2</v>
      </c>
      <c r="U6" s="8" t="s">
        <v>176</v>
      </c>
      <c r="V6" s="8" t="s">
        <v>3</v>
      </c>
      <c r="W6" s="8" t="s">
        <v>4</v>
      </c>
      <c r="X6" s="19"/>
      <c r="Y6" s="19"/>
      <c r="Z6" s="19"/>
      <c r="AA6" s="30"/>
    </row>
    <row r="7" spans="1:27" ht="9" customHeight="1">
      <c r="A7" s="256"/>
      <c r="B7" s="19"/>
      <c r="C7" s="19"/>
      <c r="D7" s="92"/>
      <c r="E7" s="92"/>
      <c r="F7" s="92"/>
      <c r="G7" s="92"/>
      <c r="H7" s="92"/>
      <c r="I7" s="260"/>
      <c r="J7" s="92"/>
      <c r="K7" s="260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19"/>
      <c r="Y7" s="19"/>
      <c r="Z7" s="19"/>
      <c r="AA7" s="30"/>
    </row>
    <row r="8" spans="1:27" ht="15.75" customHeight="1">
      <c r="A8" s="256"/>
      <c r="B8" s="122" t="s">
        <v>41</v>
      </c>
      <c r="C8" s="19"/>
      <c r="D8" s="261">
        <v>433736</v>
      </c>
      <c r="E8" s="262">
        <f>(D8/D$16)*100</f>
        <v>64.442014429534183</v>
      </c>
      <c r="F8" s="261">
        <f>330327+7386-27706</f>
        <v>310007</v>
      </c>
      <c r="G8" s="262">
        <f>(D8-F8)/F8*100</f>
        <v>39.911679413690656</v>
      </c>
      <c r="H8" s="263"/>
      <c r="I8" s="261">
        <v>94463</v>
      </c>
      <c r="J8" s="262">
        <f>(I8/I$16)*100</f>
        <v>36.25481188088412</v>
      </c>
      <c r="K8" s="261">
        <f>77629-32</f>
        <v>77597</v>
      </c>
      <c r="L8" s="262">
        <f>(I8-K8)/K8*100</f>
        <v>21.735376367643077</v>
      </c>
      <c r="M8" s="263"/>
      <c r="N8" s="261">
        <v>4498</v>
      </c>
      <c r="O8" s="262">
        <f>N8/N$16*100</f>
        <v>6.9290610798736818</v>
      </c>
      <c r="P8" s="261">
        <v>2740</v>
      </c>
      <c r="Q8" s="262">
        <f>(N8-P8)/P8*100</f>
        <v>64.160583941605836</v>
      </c>
      <c r="R8" s="263"/>
      <c r="S8" s="263"/>
      <c r="T8" s="261">
        <f>D8+I8+N8</f>
        <v>532697</v>
      </c>
      <c r="U8" s="262">
        <f>T8/T$16*100</f>
        <v>53.348014885852436</v>
      </c>
      <c r="V8" s="261">
        <f>F8+K8+P8</f>
        <v>390344</v>
      </c>
      <c r="W8" s="262">
        <f>(T8-V8)/V8*100</f>
        <v>36.468602053573257</v>
      </c>
      <c r="X8" s="19"/>
      <c r="Y8" s="19"/>
      <c r="Z8" s="116"/>
      <c r="AA8" s="30"/>
    </row>
    <row r="9" spans="1:27" ht="15.75" customHeight="1">
      <c r="A9" s="256"/>
      <c r="B9" s="19"/>
      <c r="C9" s="19"/>
      <c r="D9" s="264"/>
      <c r="E9" s="265"/>
      <c r="F9" s="264"/>
      <c r="G9" s="265"/>
      <c r="H9" s="266"/>
      <c r="I9" s="264"/>
      <c r="J9" s="265"/>
      <c r="K9" s="264"/>
      <c r="L9" s="265"/>
      <c r="M9" s="266"/>
      <c r="N9" s="264"/>
      <c r="O9" s="265"/>
      <c r="P9" s="264"/>
      <c r="Q9" s="265"/>
      <c r="R9" s="266"/>
      <c r="S9" s="266"/>
      <c r="T9" s="264"/>
      <c r="U9" s="265"/>
      <c r="V9" s="264"/>
      <c r="W9" s="265"/>
      <c r="X9" s="19"/>
      <c r="Y9" s="19"/>
      <c r="Z9" s="19"/>
      <c r="AA9" s="30"/>
    </row>
    <row r="10" spans="1:27" ht="15.75" customHeight="1">
      <c r="A10" s="256"/>
      <c r="B10" s="122" t="s">
        <v>42</v>
      </c>
      <c r="C10" s="19"/>
      <c r="D10" s="261">
        <f>D12+D13+D14</f>
        <v>239328</v>
      </c>
      <c r="E10" s="262">
        <f t="shared" ref="E10:E16" si="0">(D10/D$16)*100</f>
        <v>35.55798557046581</v>
      </c>
      <c r="F10" s="261">
        <f>F12+F13+F14</f>
        <v>173040</v>
      </c>
      <c r="G10" s="262">
        <f t="shared" ref="G10:G16" si="1">(D10-F10)/F10*100</f>
        <v>38.307905686546462</v>
      </c>
      <c r="H10" s="263"/>
      <c r="I10" s="261">
        <f>I12+I13+I14</f>
        <v>166090</v>
      </c>
      <c r="J10" s="262">
        <f t="shared" ref="J10:J16" si="2">(I10/I$16)*100</f>
        <v>63.74518811911588</v>
      </c>
      <c r="K10" s="261">
        <f>K12+K13+K14</f>
        <v>160969</v>
      </c>
      <c r="L10" s="262">
        <f t="shared" ref="L10:L16" si="3">(I10-K10)/K10*100</f>
        <v>3.181357901210792</v>
      </c>
      <c r="M10" s="263"/>
      <c r="N10" s="261">
        <f>N12+N13+N14</f>
        <v>60417</v>
      </c>
      <c r="O10" s="262">
        <f t="shared" ref="O10:O16" si="4">N10/N$16*100</f>
        <v>93.070938920126324</v>
      </c>
      <c r="P10" s="261">
        <f>P12+P13+P14</f>
        <v>47964</v>
      </c>
      <c r="Q10" s="262">
        <f t="shared" ref="Q10:Q16" si="5">(N10-P10)/P10*100</f>
        <v>25.963222416812609</v>
      </c>
      <c r="R10" s="263"/>
      <c r="S10" s="263"/>
      <c r="T10" s="261">
        <f>D10+I10+N10</f>
        <v>465835</v>
      </c>
      <c r="U10" s="262">
        <f t="shared" ref="U10:U16" si="6">T10/T$16*100</f>
        <v>46.651985114147571</v>
      </c>
      <c r="V10" s="261">
        <f>F10+K10+P10</f>
        <v>381973</v>
      </c>
      <c r="W10" s="262">
        <f t="shared" ref="W10:W16" si="7">(T10-V10)/V10*100</f>
        <v>21.954954931369492</v>
      </c>
      <c r="X10" s="19"/>
      <c r="Y10" s="19"/>
      <c r="Z10" s="19"/>
      <c r="AA10" s="30"/>
    </row>
    <row r="11" spans="1:27" ht="8.25" customHeight="1">
      <c r="A11" s="256"/>
      <c r="B11" s="19"/>
      <c r="C11" s="19"/>
      <c r="D11" s="264"/>
      <c r="E11" s="265"/>
      <c r="F11" s="264"/>
      <c r="G11" s="265"/>
      <c r="H11" s="266"/>
      <c r="I11" s="264"/>
      <c r="J11" s="265"/>
      <c r="K11" s="264"/>
      <c r="L11" s="267"/>
      <c r="M11" s="266"/>
      <c r="N11" s="264"/>
      <c r="O11" s="267"/>
      <c r="P11" s="264"/>
      <c r="Q11" s="267"/>
      <c r="R11" s="266"/>
      <c r="S11" s="266"/>
      <c r="T11" s="264"/>
      <c r="U11" s="267"/>
      <c r="V11" s="264"/>
      <c r="W11" s="267"/>
      <c r="X11" s="19"/>
      <c r="Y11" s="19"/>
      <c r="Z11" s="19"/>
      <c r="AA11" s="30"/>
    </row>
    <row r="12" spans="1:27" ht="15.75" customHeight="1">
      <c r="A12" s="256"/>
      <c r="B12" s="14" t="s">
        <v>43</v>
      </c>
      <c r="C12" s="19"/>
      <c r="D12" s="264">
        <v>169412</v>
      </c>
      <c r="E12" s="267">
        <f t="shared" si="0"/>
        <v>25.170266126252482</v>
      </c>
      <c r="F12" s="264">
        <f>115493+1134</f>
        <v>116627</v>
      </c>
      <c r="G12" s="267">
        <f t="shared" si="1"/>
        <v>45.259674003446889</v>
      </c>
      <c r="H12" s="266"/>
      <c r="I12" s="264">
        <v>87533</v>
      </c>
      <c r="J12" s="267">
        <f t="shared" si="2"/>
        <v>33.595084301466493</v>
      </c>
      <c r="K12" s="264">
        <v>82507</v>
      </c>
      <c r="L12" s="267">
        <f t="shared" si="3"/>
        <v>6.0916043487219271</v>
      </c>
      <c r="M12" s="266"/>
      <c r="N12" s="264">
        <v>20999</v>
      </c>
      <c r="O12" s="267">
        <f t="shared" si="4"/>
        <v>32.348455672802892</v>
      </c>
      <c r="P12" s="264">
        <v>16118</v>
      </c>
      <c r="Q12" s="267">
        <f t="shared" si="5"/>
        <v>30.282913512842786</v>
      </c>
      <c r="R12" s="266"/>
      <c r="S12" s="266"/>
      <c r="T12" s="264">
        <f>D12+I12+N12</f>
        <v>277944</v>
      </c>
      <c r="U12" s="267">
        <f t="shared" si="6"/>
        <v>27.835262164858008</v>
      </c>
      <c r="V12" s="264">
        <f>F12+K12+P12</f>
        <v>215252</v>
      </c>
      <c r="W12" s="267">
        <f t="shared" si="7"/>
        <v>29.124932637095124</v>
      </c>
      <c r="X12" s="19"/>
      <c r="Y12" s="19"/>
      <c r="Z12" s="26"/>
      <c r="AA12" s="30"/>
    </row>
    <row r="13" spans="1:27" ht="15.75" customHeight="1">
      <c r="A13" s="256"/>
      <c r="B13" s="14" t="s">
        <v>44</v>
      </c>
      <c r="C13" s="19"/>
      <c r="D13" s="264">
        <v>57151</v>
      </c>
      <c r="E13" s="267">
        <f t="shared" si="0"/>
        <v>8.4911687447256128</v>
      </c>
      <c r="F13" s="264">
        <v>44270</v>
      </c>
      <c r="G13" s="267">
        <f t="shared" si="1"/>
        <v>29.09645358030269</v>
      </c>
      <c r="H13" s="266"/>
      <c r="I13" s="264">
        <v>35183</v>
      </c>
      <c r="J13" s="267">
        <f t="shared" si="2"/>
        <v>13.503202803268433</v>
      </c>
      <c r="K13" s="264">
        <v>29413</v>
      </c>
      <c r="L13" s="267">
        <f t="shared" si="3"/>
        <v>19.617176078604697</v>
      </c>
      <c r="M13" s="266"/>
      <c r="N13" s="264">
        <v>16687</v>
      </c>
      <c r="O13" s="267">
        <f t="shared" si="4"/>
        <v>25.70592313024725</v>
      </c>
      <c r="P13" s="264">
        <v>15087</v>
      </c>
      <c r="Q13" s="267">
        <f t="shared" si="5"/>
        <v>10.605156757473322</v>
      </c>
      <c r="R13" s="266"/>
      <c r="S13" s="266"/>
      <c r="T13" s="264">
        <f>D13+I13+N13</f>
        <v>109021</v>
      </c>
      <c r="U13" s="267">
        <f t="shared" si="6"/>
        <v>10.918127811627469</v>
      </c>
      <c r="V13" s="264">
        <f>F13+K13+P13</f>
        <v>88770</v>
      </c>
      <c r="W13" s="267">
        <f t="shared" si="7"/>
        <v>22.812887236679057</v>
      </c>
      <c r="X13" s="19"/>
      <c r="Y13" s="19"/>
      <c r="Z13" s="26"/>
      <c r="AA13" s="30"/>
    </row>
    <row r="14" spans="1:27" ht="15.75" customHeight="1">
      <c r="A14" s="256"/>
      <c r="B14" s="14" t="s">
        <v>45</v>
      </c>
      <c r="C14" s="19"/>
      <c r="D14" s="264">
        <v>12765</v>
      </c>
      <c r="E14" s="267">
        <f t="shared" si="0"/>
        <v>1.8965506994877159</v>
      </c>
      <c r="F14" s="264">
        <v>12143</v>
      </c>
      <c r="G14" s="267">
        <f t="shared" si="1"/>
        <v>5.1222926789096599</v>
      </c>
      <c r="H14" s="266"/>
      <c r="I14" s="264">
        <v>43374</v>
      </c>
      <c r="J14" s="267">
        <f t="shared" si="2"/>
        <v>16.646901014380951</v>
      </c>
      <c r="K14" s="264">
        <v>49049</v>
      </c>
      <c r="L14" s="267">
        <f t="shared" si="3"/>
        <v>-11.570062590470753</v>
      </c>
      <c r="M14" s="266"/>
      <c r="N14" s="264">
        <v>22731</v>
      </c>
      <c r="O14" s="267">
        <f t="shared" si="4"/>
        <v>35.016560117076182</v>
      </c>
      <c r="P14" s="264">
        <v>16759</v>
      </c>
      <c r="Q14" s="267">
        <f t="shared" si="5"/>
        <v>35.634584402410646</v>
      </c>
      <c r="R14" s="266"/>
      <c r="S14" s="266"/>
      <c r="T14" s="264">
        <f>D14+I14+N14</f>
        <v>78870</v>
      </c>
      <c r="U14" s="267">
        <f t="shared" si="6"/>
        <v>7.8985951376620882</v>
      </c>
      <c r="V14" s="264">
        <f>F14+K14+P14</f>
        <v>77951</v>
      </c>
      <c r="W14" s="267">
        <f t="shared" si="7"/>
        <v>1.1789457479698786</v>
      </c>
      <c r="X14" s="19"/>
      <c r="Y14" s="19"/>
      <c r="Z14" s="26"/>
      <c r="AA14" s="30"/>
    </row>
    <row r="15" spans="1:27" ht="8.1" customHeight="1">
      <c r="A15" s="256"/>
      <c r="B15" s="19"/>
      <c r="C15" s="19"/>
      <c r="D15" s="264"/>
      <c r="E15" s="265"/>
      <c r="F15" s="264"/>
      <c r="G15" s="265"/>
      <c r="H15" s="266"/>
      <c r="I15" s="264"/>
      <c r="J15" s="265"/>
      <c r="K15" s="264"/>
      <c r="L15" s="267"/>
      <c r="M15" s="266"/>
      <c r="N15" s="264"/>
      <c r="O15" s="267"/>
      <c r="P15" s="264"/>
      <c r="Q15" s="267"/>
      <c r="R15" s="266"/>
      <c r="S15" s="266"/>
      <c r="T15" s="264"/>
      <c r="U15" s="267"/>
      <c r="V15" s="264"/>
      <c r="W15" s="265"/>
      <c r="X15" s="19"/>
      <c r="Y15" s="19"/>
      <c r="Z15" s="19"/>
      <c r="AA15" s="30"/>
    </row>
    <row r="16" spans="1:27" ht="18.75" customHeight="1">
      <c r="A16" s="256"/>
      <c r="B16" s="97" t="s">
        <v>28</v>
      </c>
      <c r="C16" s="19"/>
      <c r="D16" s="268">
        <f>D10+D8</f>
        <v>673064</v>
      </c>
      <c r="E16" s="269">
        <f t="shared" si="0"/>
        <v>100</v>
      </c>
      <c r="F16" s="268">
        <f>F10+F8</f>
        <v>483047</v>
      </c>
      <c r="G16" s="269">
        <f t="shared" si="1"/>
        <v>39.337165948655098</v>
      </c>
      <c r="H16" s="270"/>
      <c r="I16" s="268">
        <f>I10+I8</f>
        <v>260553</v>
      </c>
      <c r="J16" s="269">
        <f t="shared" si="2"/>
        <v>100</v>
      </c>
      <c r="K16" s="268">
        <f>K10+K8</f>
        <v>238566</v>
      </c>
      <c r="L16" s="269">
        <f t="shared" si="3"/>
        <v>9.2163174970448427</v>
      </c>
      <c r="M16" s="270"/>
      <c r="N16" s="268">
        <f>N10+N8</f>
        <v>64915</v>
      </c>
      <c r="O16" s="269">
        <f t="shared" si="4"/>
        <v>100</v>
      </c>
      <c r="P16" s="268">
        <f>P10+P8</f>
        <v>50704</v>
      </c>
      <c r="Q16" s="269">
        <f t="shared" si="5"/>
        <v>28.027374566109181</v>
      </c>
      <c r="R16" s="270"/>
      <c r="S16" s="270"/>
      <c r="T16" s="268">
        <f>D16+I16+N16</f>
        <v>998532</v>
      </c>
      <c r="U16" s="269">
        <f t="shared" si="6"/>
        <v>100</v>
      </c>
      <c r="V16" s="268">
        <f>F16+K16+P16</f>
        <v>772317</v>
      </c>
      <c r="W16" s="269">
        <f t="shared" si="7"/>
        <v>29.290433850349011</v>
      </c>
      <c r="X16" s="19"/>
      <c r="Y16" s="19"/>
      <c r="Z16" s="19"/>
      <c r="AA16" s="30"/>
    </row>
    <row r="17" spans="1:27" ht="15.75" customHeight="1">
      <c r="A17" s="256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30"/>
    </row>
    <row r="18" spans="1:27" ht="15.75" customHeight="1">
      <c r="A18" s="256"/>
      <c r="B18" s="19"/>
      <c r="C18" s="1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116"/>
      <c r="T18" s="116"/>
      <c r="U18" s="117"/>
      <c r="V18" s="116"/>
      <c r="W18" s="117"/>
      <c r="X18" s="116"/>
      <c r="Y18" s="117"/>
      <c r="Z18" s="271"/>
      <c r="AA18" s="272"/>
    </row>
    <row r="19" spans="1:27" ht="15.75" customHeight="1">
      <c r="A19" s="256"/>
      <c r="B19" s="19"/>
      <c r="C19" s="19"/>
      <c r="D19" s="209"/>
      <c r="E19" s="209"/>
      <c r="F19" s="6"/>
      <c r="G19" s="6"/>
      <c r="H19" s="6"/>
      <c r="I19" s="209"/>
      <c r="J19" s="209"/>
      <c r="K19" s="6"/>
      <c r="L19" s="6"/>
      <c r="M19" s="6"/>
      <c r="N19" s="209"/>
      <c r="O19" s="209"/>
      <c r="P19" s="6"/>
      <c r="Q19" s="6"/>
      <c r="R19" s="6"/>
      <c r="S19" s="6"/>
      <c r="T19" s="209"/>
      <c r="U19" s="209"/>
      <c r="V19" s="6"/>
      <c r="W19" s="6"/>
      <c r="X19" s="116"/>
      <c r="Y19" s="117"/>
      <c r="Z19" s="271"/>
      <c r="AA19" s="272"/>
    </row>
    <row r="20" spans="1:27" ht="15.75" customHeight="1">
      <c r="A20" s="256"/>
      <c r="B20" s="19"/>
      <c r="C20" s="19"/>
      <c r="D20" s="19"/>
      <c r="E20" s="117"/>
      <c r="F20" s="117"/>
      <c r="G20" s="117"/>
      <c r="H20" s="117"/>
      <c r="I20" s="19"/>
      <c r="J20" s="117"/>
      <c r="K20" s="117"/>
      <c r="L20" s="117"/>
      <c r="M20" s="117"/>
      <c r="N20" s="19"/>
      <c r="O20" s="117"/>
      <c r="P20" s="117"/>
      <c r="Q20" s="117"/>
      <c r="R20" s="117"/>
      <c r="S20" s="117"/>
      <c r="T20" s="19"/>
      <c r="U20" s="117"/>
      <c r="V20" s="117"/>
      <c r="W20" s="117"/>
      <c r="X20" s="116"/>
      <c r="Y20" s="117"/>
      <c r="Z20" s="271"/>
      <c r="AA20" s="272"/>
    </row>
    <row r="21" spans="1:27" ht="15.75" customHeight="1">
      <c r="A21" s="256"/>
      <c r="B21" s="19"/>
      <c r="C21" s="19"/>
      <c r="D21" s="19"/>
      <c r="E21" s="117"/>
      <c r="F21" s="117"/>
      <c r="G21" s="117"/>
      <c r="H21" s="117"/>
      <c r="I21" s="19"/>
      <c r="J21" s="117"/>
      <c r="K21" s="117"/>
      <c r="L21" s="117"/>
      <c r="M21" s="117"/>
      <c r="N21" s="19"/>
      <c r="O21" s="117"/>
      <c r="P21" s="117"/>
      <c r="Q21" s="117"/>
      <c r="R21" s="117"/>
      <c r="S21" s="117"/>
      <c r="T21" s="19"/>
      <c r="U21" s="117"/>
      <c r="V21" s="117"/>
      <c r="W21" s="101"/>
      <c r="X21" s="116"/>
      <c r="Y21" s="117"/>
      <c r="Z21" s="271"/>
      <c r="AA21" s="272"/>
    </row>
    <row r="22" spans="1:27" ht="15.75" customHeight="1">
      <c r="A22" s="256"/>
      <c r="B22" s="19"/>
      <c r="C22" s="19"/>
      <c r="D22" s="19"/>
      <c r="E22" s="117"/>
      <c r="F22" s="117"/>
      <c r="G22" s="117"/>
      <c r="H22" s="117"/>
      <c r="I22" s="19"/>
      <c r="J22" s="117"/>
      <c r="K22" s="117"/>
      <c r="L22" s="117"/>
      <c r="M22" s="117"/>
      <c r="N22" s="19"/>
      <c r="O22" s="117"/>
      <c r="P22" s="117"/>
      <c r="Q22" s="117"/>
      <c r="R22" s="117"/>
      <c r="S22" s="117"/>
      <c r="T22" s="19"/>
      <c r="U22" s="117"/>
      <c r="V22" s="117"/>
      <c r="W22" s="117"/>
      <c r="X22" s="116"/>
      <c r="Y22" s="117"/>
      <c r="Z22" s="271"/>
      <c r="AA22" s="272"/>
    </row>
    <row r="23" spans="1:27" ht="15.75" customHeight="1">
      <c r="A23" s="256"/>
      <c r="B23" s="19"/>
      <c r="C23" s="19"/>
      <c r="D23" s="19"/>
      <c r="E23" s="117"/>
      <c r="F23" s="117"/>
      <c r="G23" s="117"/>
      <c r="H23" s="117"/>
      <c r="I23" s="19"/>
      <c r="J23" s="117"/>
      <c r="K23" s="117"/>
      <c r="L23" s="117"/>
      <c r="M23" s="117"/>
      <c r="N23" s="19"/>
      <c r="O23" s="117"/>
      <c r="P23" s="117"/>
      <c r="Q23" s="117"/>
      <c r="R23" s="117"/>
      <c r="S23" s="117"/>
      <c r="T23" s="19"/>
      <c r="U23" s="117"/>
      <c r="V23" s="117"/>
      <c r="W23" s="117"/>
      <c r="X23" s="116"/>
      <c r="Y23" s="117"/>
      <c r="Z23" s="271"/>
      <c r="AA23" s="272"/>
    </row>
    <row r="24" spans="1:27" ht="15.75" customHeight="1">
      <c r="A24" s="256"/>
      <c r="B24" s="19"/>
      <c r="C24" s="19"/>
      <c r="D24" s="19"/>
      <c r="E24" s="117"/>
      <c r="F24" s="117"/>
      <c r="G24" s="117"/>
      <c r="H24" s="117"/>
      <c r="I24" s="19"/>
      <c r="J24" s="117"/>
      <c r="K24" s="117"/>
      <c r="L24" s="117"/>
      <c r="M24" s="117"/>
      <c r="N24" s="19"/>
      <c r="O24" s="117"/>
      <c r="P24" s="117"/>
      <c r="Q24" s="117"/>
      <c r="R24" s="117"/>
      <c r="S24" s="117"/>
      <c r="T24" s="19"/>
      <c r="U24" s="117"/>
      <c r="V24" s="117"/>
      <c r="W24" s="117"/>
      <c r="X24" s="116"/>
      <c r="Y24" s="117"/>
      <c r="Z24" s="271"/>
      <c r="AA24" s="272"/>
    </row>
    <row r="25" spans="1:27" ht="15.75" customHeight="1">
      <c r="A25" s="256"/>
      <c r="B25" s="19"/>
      <c r="C25" s="19"/>
      <c r="D25" s="116"/>
      <c r="E25" s="117"/>
      <c r="F25" s="117"/>
      <c r="G25" s="117"/>
      <c r="H25" s="117"/>
      <c r="I25" s="116"/>
      <c r="J25" s="117"/>
      <c r="K25" s="117"/>
      <c r="L25" s="117"/>
      <c r="M25" s="117"/>
      <c r="N25" s="116"/>
      <c r="O25" s="117"/>
      <c r="P25" s="117"/>
      <c r="Q25" s="117"/>
      <c r="R25" s="117"/>
      <c r="S25" s="117"/>
      <c r="T25" s="116"/>
      <c r="U25" s="117"/>
      <c r="V25" s="117"/>
      <c r="W25" s="117"/>
      <c r="X25" s="116"/>
      <c r="Y25" s="117"/>
      <c r="Z25" s="271"/>
      <c r="AA25" s="272"/>
    </row>
    <row r="26" spans="1:27" ht="15.75" customHeight="1">
      <c r="A26" s="256"/>
      <c r="B26" s="19"/>
      <c r="C26" s="118"/>
      <c r="D26" s="26"/>
      <c r="E26" s="100"/>
      <c r="F26" s="100"/>
      <c r="G26" s="26"/>
      <c r="H26" s="26"/>
      <c r="I26" s="26"/>
      <c r="J26" s="26"/>
      <c r="K26" s="26"/>
      <c r="L26" s="100"/>
      <c r="M26" s="100"/>
      <c r="N26" s="26"/>
      <c r="O26" s="100"/>
      <c r="P26" s="100"/>
      <c r="Q26" s="100"/>
      <c r="R26" s="100"/>
      <c r="S26" s="100"/>
      <c r="T26" s="26"/>
      <c r="U26" s="100"/>
      <c r="V26" s="100"/>
      <c r="W26" s="100"/>
      <c r="X26" s="19"/>
      <c r="Y26" s="19"/>
      <c r="Z26" s="19"/>
      <c r="AA26" s="30"/>
    </row>
    <row r="27" spans="1:27" ht="15.75" customHeight="1">
      <c r="A27" s="256"/>
      <c r="B27" s="19"/>
      <c r="C27" s="118"/>
      <c r="D27" s="26"/>
      <c r="E27" s="100"/>
      <c r="F27" s="100"/>
      <c r="G27" s="100"/>
      <c r="H27" s="100"/>
      <c r="I27" s="26"/>
      <c r="J27" s="100"/>
      <c r="K27" s="100"/>
      <c r="L27" s="100"/>
      <c r="M27" s="100"/>
      <c r="N27" s="26"/>
      <c r="O27" s="100"/>
      <c r="P27" s="100"/>
      <c r="Q27" s="100"/>
      <c r="R27" s="100"/>
      <c r="S27" s="100"/>
      <c r="T27" s="26"/>
      <c r="U27" s="100"/>
      <c r="V27" s="100"/>
      <c r="W27" s="100"/>
      <c r="X27" s="19"/>
      <c r="Y27" s="19"/>
      <c r="Z27" s="19"/>
      <c r="AA27" s="30"/>
    </row>
    <row r="28" spans="1:27" ht="15.75" customHeight="1">
      <c r="A28" s="256"/>
      <c r="B28" s="19"/>
      <c r="C28" s="19"/>
      <c r="D28" s="92"/>
      <c r="E28" s="92"/>
      <c r="F28" s="92"/>
      <c r="G28" s="100"/>
      <c r="H28" s="100"/>
      <c r="I28" s="19"/>
      <c r="J28" s="19"/>
      <c r="K28" s="19"/>
      <c r="L28" s="19"/>
      <c r="M28" s="19"/>
      <c r="N28" s="19"/>
      <c r="O28" s="100"/>
      <c r="P28" s="100"/>
      <c r="Q28" s="100"/>
      <c r="R28" s="100"/>
      <c r="S28" s="100"/>
      <c r="T28" s="26"/>
      <c r="U28" s="100"/>
      <c r="V28" s="100"/>
      <c r="W28" s="100"/>
      <c r="X28" s="19"/>
      <c r="Y28" s="19"/>
      <c r="Z28" s="19"/>
      <c r="AA28" s="30"/>
    </row>
    <row r="29" spans="1:27" ht="15.75" customHeight="1">
      <c r="A29" s="256"/>
      <c r="B29" s="19"/>
      <c r="C29" s="19"/>
      <c r="D29" s="273"/>
      <c r="E29" s="273"/>
      <c r="F29" s="273"/>
      <c r="G29" s="19"/>
      <c r="H29" s="19"/>
      <c r="I29" s="19"/>
      <c r="J29" s="19"/>
      <c r="K29" s="19"/>
      <c r="L29" s="94"/>
      <c r="M29" s="94"/>
      <c r="N29" s="94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30"/>
    </row>
    <row r="30" spans="1:27" ht="15.75" customHeight="1">
      <c r="A30" s="256"/>
      <c r="B30" s="19"/>
      <c r="C30" s="19"/>
      <c r="D30" s="273"/>
      <c r="E30" s="273"/>
      <c r="F30" s="273"/>
      <c r="G30" s="92"/>
      <c r="H30" s="92"/>
      <c r="I30" s="19"/>
      <c r="J30" s="19"/>
      <c r="K30" s="19"/>
      <c r="L30" s="94"/>
      <c r="M30" s="94"/>
      <c r="N30" s="94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30"/>
    </row>
    <row r="31" spans="1:27" ht="15.75" customHeight="1">
      <c r="A31" s="256"/>
      <c r="B31" s="19"/>
      <c r="C31" s="19"/>
      <c r="D31" s="273"/>
      <c r="E31" s="273"/>
      <c r="F31" s="273"/>
      <c r="G31" s="19"/>
      <c r="H31" s="19"/>
      <c r="I31" s="19"/>
      <c r="J31" s="19"/>
      <c r="K31" s="19"/>
      <c r="L31" s="94"/>
      <c r="M31" s="94"/>
      <c r="N31" s="94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30"/>
    </row>
    <row r="32" spans="1:27" ht="15.75" customHeight="1">
      <c r="A32" s="256"/>
      <c r="B32" s="19"/>
      <c r="C32" s="19"/>
      <c r="D32" s="273"/>
      <c r="E32" s="273"/>
      <c r="F32" s="273"/>
      <c r="G32" s="19"/>
      <c r="H32" s="19"/>
      <c r="I32" s="19"/>
      <c r="J32" s="19"/>
      <c r="K32" s="19"/>
      <c r="L32" s="94"/>
      <c r="M32" s="94"/>
      <c r="N32" s="94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30"/>
    </row>
    <row r="33" spans="1:27" ht="15.75" customHeight="1">
      <c r="A33" s="256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30"/>
    </row>
    <row r="34" spans="1:27" ht="15.75" customHeight="1">
      <c r="A34" s="256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30"/>
    </row>
    <row r="35" spans="1:27" ht="15.75" customHeight="1">
      <c r="A35" s="256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32"/>
      <c r="O35" s="132"/>
      <c r="P35" s="132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30"/>
    </row>
    <row r="36" spans="1:27" ht="15.75" customHeight="1">
      <c r="A36" s="25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30"/>
    </row>
    <row r="37" spans="1:27" ht="15.75" customHeight="1">
      <c r="A37" s="256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30"/>
    </row>
    <row r="38" spans="1:27" ht="15.75" customHeight="1">
      <c r="A38" s="256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30"/>
    </row>
    <row r="39" spans="1:27" ht="15.75" customHeight="1">
      <c r="A39" s="256"/>
      <c r="B39" s="19"/>
      <c r="C39" s="19"/>
      <c r="D39" s="22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30"/>
    </row>
    <row r="40" spans="1:27" ht="15.75" customHeight="1">
      <c r="A40" s="256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30"/>
    </row>
    <row r="41" spans="1:27" ht="15.75" customHeight="1">
      <c r="A41" s="25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30"/>
    </row>
    <row r="42" spans="1:27" ht="15.75" customHeight="1">
      <c r="A42" s="256"/>
      <c r="B42" s="19"/>
      <c r="C42" s="19"/>
      <c r="D42" s="116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30"/>
    </row>
    <row r="43" spans="1:27" ht="15.75" customHeight="1">
      <c r="A43" s="256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30"/>
    </row>
    <row r="44" spans="1:27" ht="15.75" customHeight="1">
      <c r="A44" s="256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30"/>
    </row>
    <row r="45" spans="1:27" ht="15.75" customHeight="1">
      <c r="A45" s="256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30"/>
    </row>
    <row r="46" spans="1:27" ht="15.75" customHeight="1">
      <c r="A46" s="256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30"/>
    </row>
    <row r="47" spans="1:27" ht="15.75" customHeight="1">
      <c r="A47" s="256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30"/>
    </row>
    <row r="48" spans="1:27" ht="15.75" customHeight="1">
      <c r="A48" s="256"/>
      <c r="B48" s="19"/>
      <c r="C48" s="19"/>
      <c r="D48" s="19"/>
      <c r="E48" s="19"/>
      <c r="F48" s="19"/>
      <c r="G48" s="273"/>
      <c r="H48" s="273"/>
      <c r="I48" s="19"/>
      <c r="J48" s="273"/>
      <c r="K48" s="273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30"/>
    </row>
    <row r="49" spans="1:27" ht="15.75" customHeight="1">
      <c r="A49" s="256"/>
      <c r="B49" s="19"/>
      <c r="C49" s="19"/>
      <c r="D49" s="19"/>
      <c r="E49" s="19"/>
      <c r="F49" s="19"/>
      <c r="G49" s="273"/>
      <c r="H49" s="273"/>
      <c r="I49" s="19"/>
      <c r="J49" s="273"/>
      <c r="K49" s="273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30"/>
    </row>
    <row r="50" spans="1:27" ht="15.75" customHeight="1">
      <c r="A50" s="256"/>
      <c r="B50" s="19"/>
      <c r="C50" s="19"/>
      <c r="D50" s="19"/>
      <c r="E50" s="19"/>
      <c r="F50" s="19"/>
      <c r="G50" s="273"/>
      <c r="H50" s="273"/>
      <c r="I50" s="19"/>
      <c r="J50" s="273"/>
      <c r="K50" s="273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30"/>
    </row>
    <row r="51" spans="1:27" ht="15.75" customHeight="1">
      <c r="A51" s="256"/>
      <c r="B51" s="19"/>
      <c r="C51" s="19"/>
      <c r="D51" s="19"/>
      <c r="E51" s="19"/>
      <c r="F51" s="19"/>
      <c r="G51" s="273"/>
      <c r="H51" s="273"/>
      <c r="I51" s="19"/>
      <c r="J51" s="273"/>
      <c r="K51" s="273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30"/>
    </row>
    <row r="52" spans="1:27" ht="15.75" customHeight="1">
      <c r="A52" s="256"/>
      <c r="B52" s="19"/>
      <c r="C52" s="19"/>
      <c r="D52" s="19"/>
      <c r="E52" s="19"/>
      <c r="F52" s="19"/>
      <c r="G52" s="273"/>
      <c r="H52" s="273"/>
      <c r="I52" s="19"/>
      <c r="J52" s="273"/>
      <c r="K52" s="273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30"/>
    </row>
    <row r="53" spans="1:27" ht="15.75" customHeight="1">
      <c r="A53" s="256"/>
      <c r="B53" s="19"/>
      <c r="C53" s="19"/>
      <c r="D53" s="19"/>
      <c r="E53" s="19"/>
      <c r="F53" s="19"/>
      <c r="G53" s="273"/>
      <c r="H53" s="273"/>
      <c r="I53" s="19"/>
      <c r="J53" s="273"/>
      <c r="K53" s="273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30"/>
    </row>
    <row r="54" spans="1:27" ht="15.75" customHeight="1">
      <c r="A54" s="256"/>
      <c r="B54" s="19"/>
      <c r="C54" s="19"/>
      <c r="D54" s="19"/>
      <c r="E54" s="19"/>
      <c r="F54" s="19"/>
      <c r="G54" s="273"/>
      <c r="H54" s="273"/>
      <c r="I54" s="19"/>
      <c r="J54" s="273"/>
      <c r="K54" s="273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30"/>
    </row>
    <row r="55" spans="1:27" ht="15.75" customHeight="1">
      <c r="A55" s="256"/>
      <c r="B55" s="19"/>
      <c r="C55" s="19"/>
      <c r="D55" s="19"/>
      <c r="E55" s="19"/>
      <c r="F55" s="19"/>
      <c r="G55" s="273"/>
      <c r="H55" s="273"/>
      <c r="I55" s="19"/>
      <c r="J55" s="273"/>
      <c r="K55" s="273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30"/>
    </row>
    <row r="56" spans="1:27" ht="15.75" customHeight="1">
      <c r="A56" s="256"/>
      <c r="B56" s="19"/>
      <c r="C56" s="19"/>
      <c r="D56" s="19"/>
      <c r="E56" s="19"/>
      <c r="F56" s="19"/>
      <c r="G56" s="273"/>
      <c r="H56" s="273"/>
      <c r="I56" s="19"/>
      <c r="J56" s="273"/>
      <c r="K56" s="273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30"/>
    </row>
    <row r="57" spans="1:27" ht="15.75" customHeight="1">
      <c r="A57" s="256"/>
      <c r="B57" s="19"/>
      <c r="C57" s="19"/>
      <c r="D57" s="19"/>
      <c r="E57" s="19"/>
      <c r="F57" s="19"/>
      <c r="G57" s="273"/>
      <c r="H57" s="273"/>
      <c r="I57" s="19"/>
      <c r="J57" s="273"/>
      <c r="K57" s="273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30"/>
    </row>
    <row r="58" spans="1:27" ht="15.75" customHeight="1">
      <c r="A58" s="256"/>
      <c r="B58" s="19"/>
      <c r="C58" s="19"/>
      <c r="D58" s="19"/>
      <c r="E58" s="19"/>
      <c r="F58" s="19"/>
      <c r="G58" s="273"/>
      <c r="H58" s="273"/>
      <c r="I58" s="19"/>
      <c r="J58" s="273"/>
      <c r="K58" s="273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30"/>
    </row>
    <row r="59" spans="1:27" ht="15.75" customHeight="1">
      <c r="A59" s="256"/>
      <c r="B59" s="19"/>
      <c r="C59" s="19"/>
      <c r="D59" s="19"/>
      <c r="E59" s="19"/>
      <c r="F59" s="19"/>
      <c r="G59" s="273"/>
      <c r="H59" s="273"/>
      <c r="I59" s="19"/>
      <c r="J59" s="273"/>
      <c r="K59" s="273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30"/>
    </row>
    <row r="60" spans="1:27" ht="15.75" customHeight="1">
      <c r="A60" s="256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30"/>
    </row>
    <row r="61" spans="1:27" ht="15.75" customHeight="1">
      <c r="A61" s="25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30"/>
    </row>
    <row r="62" spans="1:27" ht="15.75" customHeight="1">
      <c r="A62" s="256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30"/>
    </row>
    <row r="63" spans="1:27" ht="15.75" customHeight="1">
      <c r="A63" s="256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30"/>
    </row>
    <row r="64" spans="1:27" ht="15.75" customHeight="1">
      <c r="A64" s="256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30"/>
    </row>
    <row r="65" spans="1:27" ht="15.75" customHeight="1">
      <c r="A65" s="256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30"/>
    </row>
    <row r="66" spans="1:27" ht="15.75" customHeight="1">
      <c r="A66" s="25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30"/>
    </row>
    <row r="67" spans="1:27" ht="15.75" customHeight="1">
      <c r="A67" s="256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30"/>
    </row>
    <row r="68" spans="1:27" ht="15.75" customHeight="1">
      <c r="A68" s="256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30"/>
    </row>
    <row r="69" spans="1:27" ht="15.75" customHeight="1">
      <c r="A69" s="256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30"/>
    </row>
    <row r="70" spans="1:27" ht="15.75" customHeight="1">
      <c r="A70" s="256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30"/>
    </row>
    <row r="71" spans="1:27" ht="15.75" customHeight="1">
      <c r="A71" s="256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30"/>
    </row>
    <row r="72" spans="1:27" ht="15.75" customHeight="1">
      <c r="A72" s="256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30"/>
    </row>
    <row r="73" spans="1:27" ht="15.75" customHeight="1">
      <c r="A73" s="256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30"/>
    </row>
    <row r="74" spans="1:27" ht="15.75" customHeight="1">
      <c r="A74" s="256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30"/>
    </row>
    <row r="75" spans="1:27" ht="15.75" customHeight="1">
      <c r="A75" s="256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30"/>
    </row>
    <row r="76" spans="1:27" ht="15.75" customHeight="1">
      <c r="A76" s="256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30"/>
    </row>
    <row r="77" spans="1:27" ht="15.75" customHeight="1">
      <c r="A77" s="256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30"/>
    </row>
    <row r="78" spans="1:27" ht="15.75" customHeight="1">
      <c r="A78" s="256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30"/>
    </row>
    <row r="79" spans="1:27" ht="15.75" customHeight="1">
      <c r="A79" s="256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30"/>
    </row>
    <row r="80" spans="1:27" ht="15.75" customHeight="1">
      <c r="A80" s="256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30"/>
    </row>
    <row r="81" spans="1:27" ht="15.75" customHeight="1">
      <c r="A81" s="256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30"/>
    </row>
    <row r="82" spans="1:27" ht="15.75" customHeight="1">
      <c r="A82" s="256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30"/>
    </row>
    <row r="83" spans="1:27" ht="15.75" customHeight="1">
      <c r="A83" s="256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30"/>
    </row>
    <row r="84" spans="1:27" ht="15.75" customHeight="1">
      <c r="A84" s="256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30"/>
    </row>
    <row r="85" spans="1:27" ht="15.75" customHeight="1">
      <c r="A85" s="256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30"/>
    </row>
    <row r="86" spans="1:27" ht="15.75" customHeight="1">
      <c r="A86" s="256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30"/>
    </row>
    <row r="87" spans="1:27" ht="15.75" customHeight="1">
      <c r="A87" s="256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30"/>
    </row>
    <row r="88" spans="1:27" ht="15.75" customHeight="1">
      <c r="A88" s="256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30"/>
    </row>
    <row r="89" spans="1:27" ht="15.75" customHeight="1">
      <c r="A89" s="256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30"/>
    </row>
    <row r="90" spans="1:27" ht="15.75" customHeight="1">
      <c r="A90" s="256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30"/>
    </row>
    <row r="91" spans="1:27" ht="15.75" customHeight="1">
      <c r="A91" s="256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30"/>
    </row>
    <row r="92" spans="1:27" ht="15.75" customHeight="1">
      <c r="A92" s="256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30"/>
    </row>
    <row r="93" spans="1:27" ht="15.75" customHeight="1">
      <c r="A93" s="256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30"/>
    </row>
    <row r="94" spans="1:27" ht="15.75" customHeight="1">
      <c r="A94" s="256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30"/>
    </row>
    <row r="95" spans="1:27" ht="15.75" customHeight="1">
      <c r="A95" s="256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30"/>
    </row>
    <row r="96" spans="1:27" ht="15.75" customHeight="1">
      <c r="A96" s="256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30"/>
    </row>
    <row r="97" spans="1:27" ht="15.75" customHeight="1">
      <c r="A97" s="256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30"/>
    </row>
    <row r="98" spans="1:27" ht="15.75" customHeight="1">
      <c r="A98" s="256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30"/>
    </row>
    <row r="99" spans="1:27" ht="15.75" customHeight="1">
      <c r="A99" s="256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30"/>
    </row>
    <row r="100" spans="1:27" ht="15.75" customHeight="1">
      <c r="A100" s="256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30"/>
    </row>
    <row r="101" spans="1:27" ht="15.75" customHeight="1">
      <c r="A101" s="256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30"/>
    </row>
    <row r="102" spans="1:27" ht="15.75" customHeight="1">
      <c r="A102" s="256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30"/>
    </row>
    <row r="103" spans="1:27" ht="15.75" customHeight="1">
      <c r="A103" s="256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30"/>
    </row>
    <row r="104" spans="1:27" ht="15.75" customHeight="1">
      <c r="A104" s="256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30"/>
    </row>
    <row r="105" spans="1:27" ht="15.75" customHeight="1">
      <c r="A105" s="256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30"/>
    </row>
    <row r="106" spans="1:27" ht="15.75" customHeight="1">
      <c r="A106" s="256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30"/>
    </row>
    <row r="107" spans="1:27" ht="15.75" customHeight="1">
      <c r="A107" s="256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30"/>
    </row>
    <row r="108" spans="1:27" ht="15.75" customHeight="1">
      <c r="A108" s="256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30"/>
    </row>
    <row r="109" spans="1:27" ht="15.75" customHeight="1">
      <c r="A109" s="256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30"/>
    </row>
    <row r="110" spans="1:27" ht="15.75" customHeight="1">
      <c r="A110" s="256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30"/>
    </row>
    <row r="111" spans="1:27" ht="15.75" customHeight="1">
      <c r="A111" s="256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30"/>
    </row>
    <row r="112" spans="1:27" ht="15.75" customHeight="1">
      <c r="A112" s="256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30"/>
    </row>
    <row r="113" spans="1:27" ht="15.75" customHeight="1">
      <c r="A113" s="256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30"/>
    </row>
    <row r="114" spans="1:27" ht="15.75" customHeight="1">
      <c r="A114" s="256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30"/>
    </row>
    <row r="115" spans="1:27" ht="15.75" customHeight="1">
      <c r="A115" s="256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30"/>
    </row>
    <row r="116" spans="1:27" ht="15.75" customHeight="1">
      <c r="A116" s="256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30"/>
    </row>
    <row r="117" spans="1:27" ht="15.75" customHeight="1">
      <c r="A117" s="256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30"/>
    </row>
    <row r="118" spans="1:27" ht="15.75" customHeight="1">
      <c r="A118" s="256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30"/>
    </row>
    <row r="119" spans="1:27" ht="15.75" customHeight="1">
      <c r="A119" s="256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30"/>
    </row>
    <row r="120" spans="1:27" ht="15.75" customHeight="1">
      <c r="A120" s="256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30"/>
    </row>
    <row r="121" spans="1:27" ht="15.75" customHeight="1">
      <c r="A121" s="256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30"/>
    </row>
    <row r="122" spans="1:27" ht="15.75" customHeight="1">
      <c r="A122" s="256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30"/>
    </row>
    <row r="123" spans="1:27" ht="15.75" customHeight="1">
      <c r="A123" s="256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30"/>
    </row>
    <row r="124" spans="1:27" ht="15.75" customHeight="1">
      <c r="A124" s="256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30"/>
    </row>
    <row r="125" spans="1:27" ht="15.75" customHeight="1">
      <c r="A125" s="256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30"/>
    </row>
    <row r="126" spans="1:27" ht="15.75" customHeight="1">
      <c r="A126" s="256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30"/>
    </row>
    <row r="127" spans="1:27" ht="15.75" customHeight="1">
      <c r="A127" s="256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30"/>
    </row>
    <row r="128" spans="1:27" ht="15.75" customHeight="1">
      <c r="A128" s="256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30"/>
    </row>
    <row r="129" spans="1:27" ht="15.75" customHeight="1">
      <c r="A129" s="256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30"/>
    </row>
    <row r="130" spans="1:27" ht="15.75" customHeight="1">
      <c r="A130" s="256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30"/>
    </row>
    <row r="131" spans="1:27" ht="15.75" customHeight="1">
      <c r="A131" s="256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30"/>
    </row>
    <row r="132" spans="1:27" ht="15.75" customHeight="1">
      <c r="A132" s="256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30"/>
    </row>
    <row r="133" spans="1:27" ht="15.75" customHeight="1">
      <c r="A133" s="256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30"/>
    </row>
    <row r="134" spans="1:27" ht="15.75" customHeight="1">
      <c r="A134" s="256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30"/>
    </row>
    <row r="135" spans="1:27" ht="15.75" customHeight="1">
      <c r="A135" s="256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30"/>
    </row>
    <row r="136" spans="1:27" ht="15.75" customHeight="1">
      <c r="A136" s="256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30"/>
    </row>
    <row r="137" spans="1:27" ht="15.75" customHeight="1">
      <c r="A137" s="256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30"/>
    </row>
    <row r="138" spans="1:27" ht="15.75" customHeight="1">
      <c r="A138" s="256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30"/>
    </row>
    <row r="139" spans="1:27" ht="15.75" customHeight="1">
      <c r="A139" s="256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30"/>
    </row>
    <row r="140" spans="1:27" ht="15.75" customHeight="1">
      <c r="A140" s="256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30"/>
    </row>
    <row r="141" spans="1:27" ht="15.75" customHeight="1">
      <c r="A141" s="256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30"/>
    </row>
    <row r="142" spans="1:27" ht="15.75" customHeight="1">
      <c r="A142" s="256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30"/>
    </row>
    <row r="143" spans="1:27" ht="15.75" customHeight="1">
      <c r="A143" s="256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30"/>
    </row>
    <row r="144" spans="1:27" ht="15.75" customHeight="1">
      <c r="A144" s="256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30"/>
    </row>
    <row r="145" spans="1:27" ht="15.75" customHeight="1">
      <c r="A145" s="256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30"/>
    </row>
    <row r="146" spans="1:27" ht="15.75" customHeight="1">
      <c r="A146" s="256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30"/>
    </row>
    <row r="147" spans="1:27" ht="15.75" customHeight="1">
      <c r="A147" s="256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30"/>
    </row>
    <row r="148" spans="1:27" ht="15.75" customHeight="1">
      <c r="A148" s="256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30"/>
    </row>
    <row r="149" spans="1:27" ht="15.75" customHeight="1">
      <c r="A149" s="256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30"/>
    </row>
    <row r="150" spans="1:27" ht="15.75" customHeight="1">
      <c r="A150" s="256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30"/>
    </row>
    <row r="151" spans="1:27" ht="15.75" customHeight="1">
      <c r="A151" s="256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30"/>
    </row>
    <row r="152" spans="1:27" ht="15.75" customHeight="1">
      <c r="A152" s="256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30"/>
    </row>
    <row r="153" spans="1:27" ht="15.75" customHeight="1">
      <c r="A153" s="256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30"/>
    </row>
    <row r="154" spans="1:27" ht="15.75" customHeight="1">
      <c r="A154" s="256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30"/>
    </row>
    <row r="155" spans="1:27" ht="15.75" customHeight="1">
      <c r="A155" s="256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30"/>
    </row>
    <row r="156" spans="1:27" ht="15.75" customHeight="1">
      <c r="A156" s="256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30"/>
    </row>
    <row r="157" spans="1:27" ht="15.75" customHeight="1">
      <c r="A157" s="256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30"/>
    </row>
    <row r="158" spans="1:27" ht="15.75" customHeight="1">
      <c r="A158" s="256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30"/>
    </row>
    <row r="159" spans="1:27" ht="15.75" customHeight="1">
      <c r="A159" s="256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30"/>
    </row>
    <row r="160" spans="1:27" ht="15.75" customHeight="1">
      <c r="A160" s="256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30"/>
    </row>
    <row r="161" spans="1:27" ht="15.75" customHeight="1">
      <c r="A161" s="256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30"/>
    </row>
    <row r="162" spans="1:27" ht="15.75" customHeight="1">
      <c r="A162" s="256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30"/>
    </row>
    <row r="163" spans="1:27" ht="15.75" customHeight="1">
      <c r="A163" s="256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30"/>
    </row>
    <row r="164" spans="1:27" ht="15.75" customHeight="1">
      <c r="A164" s="256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30"/>
    </row>
    <row r="165" spans="1:27" ht="15.75" customHeight="1">
      <c r="A165" s="256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30"/>
    </row>
    <row r="166" spans="1:27" ht="15.75" customHeight="1">
      <c r="A166" s="256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30"/>
    </row>
    <row r="167" spans="1:27" ht="15.75" customHeight="1">
      <c r="A167" s="256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30"/>
    </row>
    <row r="168" spans="1:27" ht="15.75" customHeight="1">
      <c r="A168" s="256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30"/>
    </row>
    <row r="169" spans="1:27" ht="15.75" customHeight="1">
      <c r="A169" s="256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30"/>
    </row>
    <row r="170" spans="1:27" ht="15.75" customHeight="1">
      <c r="A170" s="256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30"/>
    </row>
    <row r="171" spans="1:27" ht="15.75" customHeight="1">
      <c r="A171" s="256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30"/>
    </row>
    <row r="172" spans="1:27" ht="15.75" customHeight="1">
      <c r="A172" s="274"/>
      <c r="B172" s="275"/>
      <c r="C172" s="275"/>
      <c r="D172" s="275"/>
      <c r="E172" s="275"/>
      <c r="F172" s="275"/>
      <c r="G172" s="275"/>
      <c r="H172" s="275"/>
      <c r="I172" s="275"/>
      <c r="J172" s="275"/>
      <c r="K172" s="275"/>
      <c r="L172" s="275"/>
      <c r="M172" s="275"/>
      <c r="N172" s="275"/>
      <c r="O172" s="275"/>
      <c r="P172" s="275"/>
      <c r="Q172" s="275"/>
      <c r="R172" s="275"/>
      <c r="S172" s="275"/>
      <c r="T172" s="275"/>
      <c r="U172" s="275"/>
      <c r="V172" s="275"/>
      <c r="W172" s="275"/>
      <c r="X172" s="275" t="str">
        <f ca="1">V3:X172</f>
        <v/>
      </c>
      <c r="Y172" s="275"/>
      <c r="Z172" s="275"/>
      <c r="AA172" s="276"/>
    </row>
  </sheetData>
  <mergeCells count="11">
    <mergeCell ref="T4:W4"/>
    <mergeCell ref="T19:U19"/>
    <mergeCell ref="D2:W2"/>
    <mergeCell ref="D18:R18"/>
    <mergeCell ref="N19:O19"/>
    <mergeCell ref="D19:E19"/>
    <mergeCell ref="I19:J19"/>
    <mergeCell ref="D3:R3"/>
    <mergeCell ref="D4:G4"/>
    <mergeCell ref="I4:L4"/>
    <mergeCell ref="N4:Q4"/>
  </mergeCells>
  <pageMargins left="0" right="0" top="0" bottom="0" header="0" footer="0"/>
  <pageSetup scale="99" orientation="landscape"/>
  <headerFooter>
    <oddFooter>&amp;C&amp;"Helvetica Neue,Regular"&amp;12&amp;K000000&amp;P</oddFooter>
  </headerFooter>
  <ignoredErrors>
    <ignoredError sqref="E10 E16 J10 J16 O10 U8 U10 U12:U14 U16 O1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37"/>
  <sheetViews>
    <sheetView showGridLines="0" workbookViewId="0">
      <selection activeCell="M22" sqref="M22"/>
    </sheetView>
  </sheetViews>
  <sheetFormatPr baseColWidth="10" defaultColWidth="11" defaultRowHeight="15.75" customHeight="1"/>
  <cols>
    <col min="1" max="1" width="11" style="1" customWidth="1"/>
    <col min="2" max="2" width="16.875" style="1" customWidth="1"/>
    <col min="3" max="3" width="1.375" style="1" customWidth="1"/>
    <col min="4" max="6" width="11.375" style="1" customWidth="1"/>
    <col min="7" max="7" width="1.375" style="1" customWidth="1"/>
    <col min="8" max="10" width="11.375" style="1" customWidth="1"/>
    <col min="11" max="11" width="1.375" style="1" customWidth="1"/>
    <col min="12" max="13" width="11.375" style="1" customWidth="1"/>
    <col min="14" max="14" width="11.125" style="1" customWidth="1"/>
    <col min="15" max="15" width="1.375" style="1" customWidth="1"/>
    <col min="16" max="16" width="10" style="1" customWidth="1"/>
    <col min="17" max="17" width="9.625" style="1" customWidth="1"/>
    <col min="18" max="18" width="11.125" style="1" customWidth="1"/>
    <col min="19" max="19" width="1.375" style="1" customWidth="1"/>
    <col min="20" max="21" width="11.375" style="1" customWidth="1"/>
    <col min="22" max="22" width="1.375" style="1" customWidth="1"/>
    <col min="23" max="24" width="11.375" style="1" customWidth="1"/>
    <col min="25" max="25" width="8.375" style="1" customWidth="1"/>
    <col min="26" max="26" width="9" style="1" customWidth="1"/>
    <col min="27" max="27" width="7.875" style="1" customWidth="1"/>
    <col min="28" max="31" width="11" style="1" customWidth="1"/>
    <col min="32" max="16384" width="11" style="1"/>
  </cols>
  <sheetData>
    <row r="1" spans="1:30" ht="17.45" customHeight="1">
      <c r="A1" s="7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80"/>
    </row>
    <row r="2" spans="1:30" ht="18.75" customHeight="1">
      <c r="A2" s="7"/>
      <c r="B2" s="15"/>
      <c r="C2" s="15"/>
      <c r="D2" s="207" t="s">
        <v>46</v>
      </c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15"/>
      <c r="Z2" s="15"/>
      <c r="AA2" s="15"/>
      <c r="AB2" s="15"/>
      <c r="AC2" s="15"/>
      <c r="AD2" s="81"/>
    </row>
    <row r="3" spans="1:30" ht="17.45" customHeight="1">
      <c r="A3" s="7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81"/>
    </row>
    <row r="4" spans="1:30" ht="17.45" customHeight="1">
      <c r="A4" s="7"/>
      <c r="B4" s="87"/>
      <c r="C4" s="15"/>
      <c r="D4" s="297" t="s">
        <v>47</v>
      </c>
      <c r="E4" s="206"/>
      <c r="F4" s="206"/>
      <c r="G4" s="206"/>
      <c r="H4" s="206"/>
      <c r="I4" s="206"/>
      <c r="J4" s="206"/>
      <c r="K4" s="89"/>
      <c r="L4" s="297" t="s">
        <v>48</v>
      </c>
      <c r="M4" s="206"/>
      <c r="N4" s="206"/>
      <c r="O4" s="206"/>
      <c r="P4" s="206"/>
      <c r="Q4" s="206"/>
      <c r="R4" s="206"/>
      <c r="S4" s="89"/>
      <c r="T4" s="297" t="s">
        <v>49</v>
      </c>
      <c r="U4" s="206"/>
      <c r="V4" s="206"/>
      <c r="W4" s="206"/>
      <c r="X4" s="206"/>
      <c r="Y4" s="15"/>
      <c r="Z4" s="15"/>
      <c r="AA4" s="15"/>
      <c r="AB4" s="15"/>
      <c r="AC4" s="15"/>
      <c r="AD4" s="81"/>
    </row>
    <row r="5" spans="1:30" ht="10.5" customHeight="1">
      <c r="A5" s="7"/>
      <c r="B5" s="15"/>
      <c r="C5" s="15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8"/>
      <c r="U5" s="88"/>
      <c r="V5" s="88"/>
      <c r="W5" s="88"/>
      <c r="X5" s="88"/>
      <c r="Y5" s="15"/>
      <c r="Z5" s="15"/>
      <c r="AA5" s="15"/>
      <c r="AB5" s="15"/>
      <c r="AC5" s="15"/>
      <c r="AD5" s="81"/>
    </row>
    <row r="6" spans="1:30" ht="17.45" customHeight="1">
      <c r="A6" s="7"/>
      <c r="B6" s="19"/>
      <c r="C6" s="19"/>
      <c r="D6" s="205">
        <v>2022</v>
      </c>
      <c r="E6" s="206"/>
      <c r="F6" s="206"/>
      <c r="G6" s="89"/>
      <c r="H6" s="205">
        <v>2021</v>
      </c>
      <c r="I6" s="206"/>
      <c r="J6" s="206"/>
      <c r="K6" s="6"/>
      <c r="L6" s="205">
        <v>2022</v>
      </c>
      <c r="M6" s="206"/>
      <c r="N6" s="206"/>
      <c r="O6" s="89"/>
      <c r="P6" s="205">
        <v>2021</v>
      </c>
      <c r="Q6" s="206"/>
      <c r="R6" s="206"/>
      <c r="S6" s="6"/>
      <c r="T6" s="205">
        <v>2022</v>
      </c>
      <c r="U6" s="206"/>
      <c r="V6" s="89"/>
      <c r="W6" s="205">
        <v>2021</v>
      </c>
      <c r="X6" s="206"/>
      <c r="Y6" s="201"/>
      <c r="Z6" s="201"/>
      <c r="AA6" s="201"/>
      <c r="AB6" s="201"/>
      <c r="AC6" s="201"/>
      <c r="AD6" s="204"/>
    </row>
    <row r="7" spans="1:30" ht="63.75" customHeight="1">
      <c r="A7" s="7"/>
      <c r="B7" s="19"/>
      <c r="C7" s="19"/>
      <c r="D7" s="90" t="s">
        <v>50</v>
      </c>
      <c r="E7" s="8" t="s">
        <v>51</v>
      </c>
      <c r="F7" s="296" t="s">
        <v>177</v>
      </c>
      <c r="G7" s="89"/>
      <c r="H7" s="90" t="s">
        <v>50</v>
      </c>
      <c r="I7" s="8" t="s">
        <v>51</v>
      </c>
      <c r="J7" s="296" t="s">
        <v>177</v>
      </c>
      <c r="K7" s="6"/>
      <c r="L7" s="90" t="s">
        <v>50</v>
      </c>
      <c r="M7" s="8" t="s">
        <v>51</v>
      </c>
      <c r="N7" s="296" t="s">
        <v>178</v>
      </c>
      <c r="O7" s="91"/>
      <c r="P7" s="90" t="s">
        <v>50</v>
      </c>
      <c r="Q7" s="8" t="s">
        <v>51</v>
      </c>
      <c r="R7" s="296" t="s">
        <v>178</v>
      </c>
      <c r="S7" s="92"/>
      <c r="T7" s="90" t="s">
        <v>50</v>
      </c>
      <c r="U7" s="8" t="s">
        <v>51</v>
      </c>
      <c r="V7" s="91"/>
      <c r="W7" s="90" t="s">
        <v>50</v>
      </c>
      <c r="X7" s="8" t="s">
        <v>51</v>
      </c>
      <c r="Y7" s="92"/>
      <c r="Z7" s="92"/>
      <c r="AA7" s="92"/>
      <c r="AB7" s="92"/>
      <c r="AC7" s="92"/>
      <c r="AD7" s="93"/>
    </row>
    <row r="8" spans="1:30" ht="17.45" customHeight="1">
      <c r="A8" s="7"/>
      <c r="B8" s="19"/>
      <c r="C8" s="19"/>
      <c r="D8" s="89"/>
      <c r="E8" s="91"/>
      <c r="F8" s="89"/>
      <c r="G8" s="89"/>
      <c r="H8" s="89"/>
      <c r="I8" s="91"/>
      <c r="J8" s="89"/>
      <c r="K8" s="6"/>
      <c r="L8" s="89"/>
      <c r="M8" s="91"/>
      <c r="N8" s="91"/>
      <c r="O8" s="91"/>
      <c r="P8" s="89"/>
      <c r="Q8" s="91"/>
      <c r="R8" s="91"/>
      <c r="S8" s="92"/>
      <c r="T8" s="89"/>
      <c r="U8" s="91"/>
      <c r="V8" s="91"/>
      <c r="W8" s="89"/>
      <c r="X8" s="91"/>
      <c r="Y8" s="92"/>
      <c r="Z8" s="92"/>
      <c r="AA8" s="92"/>
      <c r="AB8" s="92"/>
      <c r="AC8" s="92"/>
      <c r="AD8" s="93"/>
    </row>
    <row r="9" spans="1:30" ht="17.45" customHeight="1">
      <c r="A9" s="7"/>
      <c r="B9" s="24" t="s">
        <v>52</v>
      </c>
      <c r="C9" s="19"/>
      <c r="D9" s="281">
        <v>61955</v>
      </c>
      <c r="E9" s="281">
        <v>59252</v>
      </c>
      <c r="F9" s="282">
        <v>8.8000000000000007</v>
      </c>
      <c r="G9" s="283"/>
      <c r="H9" s="281">
        <v>56291</v>
      </c>
      <c r="I9" s="281">
        <v>47620</v>
      </c>
      <c r="J9" s="282">
        <v>9.9</v>
      </c>
      <c r="K9" s="284"/>
      <c r="L9" s="281">
        <v>53623</v>
      </c>
      <c r="M9" s="281">
        <v>51805</v>
      </c>
      <c r="N9" s="282"/>
      <c r="O9" s="285"/>
      <c r="P9" s="281">
        <v>57236</v>
      </c>
      <c r="Q9" s="281">
        <v>48883</v>
      </c>
      <c r="R9" s="285"/>
      <c r="S9" s="285"/>
      <c r="T9" s="281">
        <v>8332</v>
      </c>
      <c r="U9" s="281">
        <v>7447</v>
      </c>
      <c r="V9" s="286"/>
      <c r="W9" s="281">
        <v>-945</v>
      </c>
      <c r="X9" s="281">
        <v>-1263</v>
      </c>
      <c r="Y9" s="17"/>
      <c r="Z9" s="17"/>
      <c r="AA9" s="17"/>
      <c r="AB9" s="17"/>
      <c r="AC9" s="17"/>
      <c r="AD9" s="96"/>
    </row>
    <row r="10" spans="1:30" ht="17.45" customHeight="1">
      <c r="A10" s="7"/>
      <c r="B10" s="191" t="s">
        <v>168</v>
      </c>
      <c r="C10" s="19"/>
      <c r="D10" s="281">
        <v>63341</v>
      </c>
      <c r="E10" s="281">
        <v>59931</v>
      </c>
      <c r="F10" s="282">
        <v>23</v>
      </c>
      <c r="G10" s="283"/>
      <c r="H10" s="281">
        <v>73549</v>
      </c>
      <c r="I10" s="281">
        <v>62274</v>
      </c>
      <c r="J10" s="282">
        <v>26.1</v>
      </c>
      <c r="K10" s="284"/>
      <c r="L10" s="287">
        <v>231</v>
      </c>
      <c r="M10" s="287">
        <v>218</v>
      </c>
      <c r="N10" s="282"/>
      <c r="O10" s="285"/>
      <c r="P10" s="287">
        <v>0</v>
      </c>
      <c r="Q10" s="287">
        <v>0</v>
      </c>
      <c r="R10" s="285"/>
      <c r="S10" s="285"/>
      <c r="T10" s="281">
        <v>63110</v>
      </c>
      <c r="U10" s="281">
        <v>59713</v>
      </c>
      <c r="V10" s="286"/>
      <c r="W10" s="281">
        <v>73549</v>
      </c>
      <c r="X10" s="281">
        <v>62274</v>
      </c>
      <c r="Y10" s="17"/>
      <c r="Z10" s="17"/>
      <c r="AA10" s="17"/>
      <c r="AB10" s="17"/>
      <c r="AC10" s="15"/>
      <c r="AD10" s="96"/>
    </row>
    <row r="11" spans="1:30" ht="17.45" customHeight="1">
      <c r="A11" s="7"/>
      <c r="B11" s="24" t="s">
        <v>53</v>
      </c>
      <c r="C11" s="19"/>
      <c r="D11" s="281">
        <v>29604</v>
      </c>
      <c r="E11" s="281">
        <v>28054</v>
      </c>
      <c r="F11" s="282">
        <v>43.2</v>
      </c>
      <c r="G11" s="283"/>
      <c r="H11" s="281">
        <v>26137</v>
      </c>
      <c r="I11" s="281">
        <v>22095</v>
      </c>
      <c r="J11" s="282">
        <v>43.6</v>
      </c>
      <c r="K11" s="284"/>
      <c r="L11" s="281">
        <v>11377</v>
      </c>
      <c r="M11" s="281">
        <v>10956</v>
      </c>
      <c r="N11" s="282"/>
      <c r="O11" s="285"/>
      <c r="P11" s="281">
        <v>8902</v>
      </c>
      <c r="Q11" s="281">
        <v>7500</v>
      </c>
      <c r="R11" s="285"/>
      <c r="S11" s="285"/>
      <c r="T11" s="281">
        <v>18227</v>
      </c>
      <c r="U11" s="281">
        <v>17098</v>
      </c>
      <c r="V11" s="286"/>
      <c r="W11" s="281">
        <v>17235</v>
      </c>
      <c r="X11" s="281">
        <v>14595</v>
      </c>
      <c r="Y11" s="17"/>
      <c r="Z11" s="17"/>
      <c r="AA11" s="17"/>
      <c r="AB11" s="17"/>
      <c r="AC11" s="17"/>
      <c r="AD11" s="96"/>
    </row>
    <row r="12" spans="1:30" ht="8.1" customHeight="1">
      <c r="A12" s="7"/>
      <c r="B12" s="19"/>
      <c r="C12" s="19"/>
      <c r="D12" s="281"/>
      <c r="E12" s="281"/>
      <c r="F12" s="288"/>
      <c r="G12" s="283"/>
      <c r="H12" s="281"/>
      <c r="I12" s="281"/>
      <c r="J12" s="282"/>
      <c r="K12" s="284"/>
      <c r="L12" s="281"/>
      <c r="M12" s="281"/>
      <c r="N12" s="287"/>
      <c r="O12" s="285"/>
      <c r="P12" s="281"/>
      <c r="Q12" s="281"/>
      <c r="R12" s="285"/>
      <c r="S12" s="285"/>
      <c r="T12" s="281"/>
      <c r="U12" s="281"/>
      <c r="V12" s="286"/>
      <c r="W12" s="281"/>
      <c r="X12" s="281"/>
      <c r="Y12" s="17"/>
      <c r="Z12" s="17"/>
      <c r="AA12" s="17"/>
      <c r="AB12" s="17"/>
      <c r="AC12" s="17"/>
      <c r="AD12" s="96"/>
    </row>
    <row r="13" spans="1:30" ht="21" customHeight="1">
      <c r="A13" s="7"/>
      <c r="B13" s="97" t="s">
        <v>28</v>
      </c>
      <c r="C13" s="98"/>
      <c r="D13" s="289">
        <v>154900</v>
      </c>
      <c r="E13" s="289">
        <v>147237</v>
      </c>
      <c r="F13" s="290">
        <v>14.7</v>
      </c>
      <c r="G13" s="291"/>
      <c r="H13" s="289">
        <v>155977</v>
      </c>
      <c r="I13" s="289">
        <v>131989</v>
      </c>
      <c r="J13" s="292">
        <v>17.100000000000001</v>
      </c>
      <c r="K13" s="293"/>
      <c r="L13" s="289">
        <v>65231</v>
      </c>
      <c r="M13" s="289">
        <v>62979</v>
      </c>
      <c r="N13" s="294">
        <v>9</v>
      </c>
      <c r="O13" s="293"/>
      <c r="P13" s="289">
        <v>66138</v>
      </c>
      <c r="Q13" s="289">
        <v>56383</v>
      </c>
      <c r="R13" s="292">
        <v>10.3</v>
      </c>
      <c r="S13" s="293"/>
      <c r="T13" s="289">
        <v>89669</v>
      </c>
      <c r="U13" s="289">
        <v>84258</v>
      </c>
      <c r="V13" s="295"/>
      <c r="W13" s="289">
        <v>89839</v>
      </c>
      <c r="X13" s="289">
        <v>75606</v>
      </c>
      <c r="Y13" s="12"/>
      <c r="Z13" s="12"/>
      <c r="AA13" s="12"/>
      <c r="AB13" s="12"/>
      <c r="AC13" s="12"/>
      <c r="AD13" s="103"/>
    </row>
    <row r="14" spans="1:30" ht="17.45" customHeight="1">
      <c r="A14" s="7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04"/>
      <c r="U14" s="105"/>
      <c r="V14" s="17"/>
      <c r="W14" s="17"/>
      <c r="X14" s="17"/>
      <c r="Y14" s="15"/>
      <c r="Z14" s="15"/>
      <c r="AA14" s="15"/>
      <c r="AB14" s="15"/>
      <c r="AC14" s="15"/>
      <c r="AD14" s="81"/>
    </row>
    <row r="15" spans="1:30" ht="17.45" customHeight="1">
      <c r="A15" s="7"/>
      <c r="B15" s="106"/>
      <c r="C15" s="106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81"/>
    </row>
    <row r="16" spans="1:30" ht="18.75" customHeight="1">
      <c r="A16" s="7"/>
      <c r="B16" s="107" t="s">
        <v>54</v>
      </c>
      <c r="C16" s="15"/>
      <c r="D16" s="193" t="s">
        <v>55</v>
      </c>
      <c r="E16" s="194"/>
      <c r="F16" s="194"/>
      <c r="G16" s="15"/>
      <c r="H16" s="15"/>
      <c r="I16" s="15"/>
      <c r="J16" s="15"/>
      <c r="K16" s="15"/>
      <c r="L16" s="210"/>
      <c r="M16" s="210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81"/>
    </row>
    <row r="17" spans="1:30" ht="17.45" customHeight="1">
      <c r="A17" s="7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92"/>
      <c r="M17" s="92"/>
      <c r="N17" s="15"/>
      <c r="O17" s="15"/>
      <c r="P17" s="15"/>
      <c r="Q17" s="15"/>
      <c r="R17" s="15"/>
      <c r="S17" s="15"/>
      <c r="T17" s="21"/>
      <c r="U17" s="15"/>
      <c r="V17" s="15"/>
      <c r="W17" s="15"/>
      <c r="X17" s="15"/>
      <c r="Y17" s="15"/>
      <c r="Z17" s="15"/>
      <c r="AA17" s="15"/>
      <c r="AB17" s="15"/>
      <c r="AC17" s="15"/>
      <c r="AD17" s="81"/>
    </row>
    <row r="18" spans="1:30" ht="31.5" customHeight="1">
      <c r="A18" s="7"/>
      <c r="B18" s="15"/>
      <c r="C18" s="19"/>
      <c r="D18" s="108" t="s">
        <v>56</v>
      </c>
      <c r="E18" s="108" t="s">
        <v>57</v>
      </c>
      <c r="F18" s="108" t="s">
        <v>58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09"/>
      <c r="Z18" s="109"/>
      <c r="AA18" s="109"/>
      <c r="AB18" s="15"/>
      <c r="AC18" s="15"/>
      <c r="AD18" s="81"/>
    </row>
    <row r="19" spans="1:30" ht="17.45" customHeight="1">
      <c r="A19" s="7"/>
      <c r="B19" s="15"/>
      <c r="C19" s="19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09"/>
      <c r="Z19" s="109"/>
      <c r="AA19" s="109"/>
      <c r="AB19" s="15"/>
      <c r="AC19" s="15"/>
      <c r="AD19" s="81"/>
    </row>
    <row r="20" spans="1:30" ht="17.45" customHeight="1">
      <c r="A20" s="7"/>
      <c r="B20" s="24" t="s">
        <v>47</v>
      </c>
      <c r="C20" s="19"/>
      <c r="D20" s="277">
        <v>1.052</v>
      </c>
      <c r="E20" s="277">
        <v>1.1819999999999999</v>
      </c>
      <c r="F20" s="278">
        <v>-11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23"/>
      <c r="U20" s="15"/>
      <c r="V20" s="15"/>
      <c r="W20" s="15"/>
      <c r="X20" s="15"/>
      <c r="Y20" s="109"/>
      <c r="Z20" s="109"/>
      <c r="AA20" s="15"/>
      <c r="AB20" s="15"/>
      <c r="AC20" s="15"/>
      <c r="AD20" s="81"/>
    </row>
    <row r="21" spans="1:30" ht="17.45" customHeight="1">
      <c r="A21" s="7"/>
      <c r="B21" s="110" t="s">
        <v>48</v>
      </c>
      <c r="C21" s="111"/>
      <c r="D21" s="279">
        <v>1.036</v>
      </c>
      <c r="E21" s="279">
        <v>1.173</v>
      </c>
      <c r="F21" s="280">
        <v>-11.7</v>
      </c>
      <c r="G21" s="15"/>
      <c r="H21" s="15"/>
      <c r="I21" s="15"/>
      <c r="J21" s="15"/>
      <c r="K21" s="15"/>
      <c r="L21" s="15"/>
      <c r="M21" s="15"/>
      <c r="N21" s="15"/>
      <c r="O21" s="15"/>
      <c r="P21" s="109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81"/>
    </row>
    <row r="22" spans="1:30" ht="17.45" customHeight="1">
      <c r="A22" s="7"/>
      <c r="B22" s="112"/>
      <c r="C22" s="113"/>
      <c r="D22" s="112"/>
      <c r="E22" s="112"/>
      <c r="F22" s="112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81"/>
    </row>
    <row r="23" spans="1:30" ht="17.4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81"/>
    </row>
    <row r="24" spans="1:30" ht="17.45" customHeight="1">
      <c r="A24" s="7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81"/>
    </row>
    <row r="25" spans="1:30" ht="17.45" customHeight="1">
      <c r="A25" s="7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81"/>
    </row>
    <row r="26" spans="1:30" ht="17.45" customHeight="1">
      <c r="A26" s="7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81"/>
    </row>
    <row r="27" spans="1:30" ht="17.45" customHeight="1">
      <c r="A27" s="7"/>
      <c r="B27" s="15"/>
      <c r="C27" s="15"/>
      <c r="D27" s="15"/>
      <c r="E27" s="15"/>
      <c r="F27" s="15"/>
      <c r="G27" s="15"/>
      <c r="H27" s="15"/>
      <c r="I27" s="15"/>
      <c r="J27" s="21"/>
      <c r="K27" s="2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81"/>
    </row>
    <row r="28" spans="1:30" ht="17.45" customHeight="1">
      <c r="A28" s="7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81"/>
    </row>
    <row r="29" spans="1:30" ht="17.45" customHeight="1">
      <c r="A29" s="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81"/>
    </row>
    <row r="30" spans="1:30" ht="17.45" customHeight="1">
      <c r="A30" s="7"/>
      <c r="B30" s="15"/>
      <c r="C30" s="15"/>
      <c r="D30" s="15"/>
      <c r="E30" s="15"/>
      <c r="F30" s="15"/>
      <c r="G30" s="114"/>
      <c r="H30" s="1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81"/>
    </row>
    <row r="31" spans="1:30" ht="17.45" customHeight="1">
      <c r="A31" s="7"/>
      <c r="B31" s="19"/>
      <c r="C31" s="19"/>
      <c r="D31" s="116"/>
      <c r="E31" s="117"/>
      <c r="F31" s="117"/>
      <c r="G31" s="117"/>
      <c r="H31" s="116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81"/>
    </row>
    <row r="32" spans="1:30" ht="17.45" customHeight="1">
      <c r="A32" s="7"/>
      <c r="B32" s="118"/>
      <c r="C32" s="118"/>
      <c r="D32" s="26"/>
      <c r="E32" s="100"/>
      <c r="F32" s="118"/>
      <c r="G32" s="118"/>
      <c r="H32" s="26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81"/>
    </row>
    <row r="33" spans="1:30" ht="17.45" customHeight="1">
      <c r="A33" s="7"/>
      <c r="B33" s="19"/>
      <c r="C33" s="19"/>
      <c r="D33" s="116"/>
      <c r="E33" s="117"/>
      <c r="F33" s="19"/>
      <c r="G33" s="19"/>
      <c r="H33" s="116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81"/>
    </row>
    <row r="34" spans="1:30" ht="17.45" customHeight="1">
      <c r="A34" s="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81"/>
    </row>
    <row r="35" spans="1:30" ht="17.45" customHeight="1">
      <c r="A35" s="7"/>
      <c r="B35" s="15"/>
      <c r="C35" s="15"/>
      <c r="D35" s="5"/>
      <c r="E35" s="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81"/>
    </row>
    <row r="36" spans="1:30" ht="17.45" customHeight="1">
      <c r="A36" s="7"/>
      <c r="B36" s="15"/>
      <c r="C36" s="15"/>
      <c r="D36" s="83"/>
      <c r="E36" s="83"/>
      <c r="F36" s="83"/>
      <c r="G36" s="83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81"/>
    </row>
    <row r="37" spans="1:30" ht="17.45" customHeight="1">
      <c r="A37" s="31"/>
      <c r="B37" s="85"/>
      <c r="C37" s="85"/>
      <c r="D37" s="119"/>
      <c r="E37" s="119"/>
      <c r="F37" s="119"/>
      <c r="G37" s="119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6"/>
    </row>
  </sheetData>
  <mergeCells count="15">
    <mergeCell ref="AB6:AD6"/>
    <mergeCell ref="D16:F16"/>
    <mergeCell ref="Y6:AA6"/>
    <mergeCell ref="W6:X6"/>
    <mergeCell ref="D2:X2"/>
    <mergeCell ref="D4:J4"/>
    <mergeCell ref="L4:R4"/>
    <mergeCell ref="T4:X4"/>
    <mergeCell ref="D6:F6"/>
    <mergeCell ref="L6:N6"/>
    <mergeCell ref="T6:U6"/>
    <mergeCell ref="D15:M15"/>
    <mergeCell ref="H6:J6"/>
    <mergeCell ref="P6:R6"/>
    <mergeCell ref="L16:M16"/>
  </mergeCells>
  <pageMargins left="0" right="0" top="0" bottom="0" header="0" footer="0"/>
  <pageSetup scale="56" orientation="landscape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3"/>
  <sheetViews>
    <sheetView showGridLines="0" zoomScale="130" zoomScaleNormal="130" workbookViewId="0">
      <selection activeCell="H5" sqref="H5"/>
    </sheetView>
  </sheetViews>
  <sheetFormatPr baseColWidth="10" defaultColWidth="11" defaultRowHeight="15.75" customHeight="1"/>
  <cols>
    <col min="1" max="1" width="11" style="229" customWidth="1"/>
    <col min="2" max="2" width="32.875" style="229" customWidth="1"/>
    <col min="3" max="3" width="1.375" style="229" customWidth="1"/>
    <col min="4" max="4" width="13.625" style="229" customWidth="1"/>
    <col min="5" max="5" width="1.375" style="229" customWidth="1"/>
    <col min="6" max="6" width="13.625" style="229" customWidth="1"/>
    <col min="7" max="7" width="1.375" style="229" customWidth="1"/>
    <col min="8" max="8" width="13.625" style="229" customWidth="1"/>
    <col min="9" max="9" width="1.375" style="229" customWidth="1"/>
    <col min="10" max="10" width="13.625" style="229" customWidth="1"/>
    <col min="11" max="13" width="11" style="229" customWidth="1"/>
    <col min="14" max="14" width="9.875" style="229" customWidth="1"/>
    <col min="15" max="16" width="7.625" style="229" customWidth="1"/>
    <col min="17" max="17" width="6.875" style="229" customWidth="1"/>
    <col min="18" max="18" width="7.375" style="229" customWidth="1"/>
    <col min="19" max="19" width="7.5" style="229" customWidth="1"/>
    <col min="20" max="20" width="11" style="229" customWidth="1"/>
    <col min="21" max="16384" width="11" style="229"/>
  </cols>
  <sheetData>
    <row r="1" spans="1:19" ht="17.45" customHeight="1">
      <c r="A1" s="25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</row>
    <row r="2" spans="1:19" ht="18.75" customHeight="1">
      <c r="A2" s="256"/>
      <c r="B2" s="193" t="s">
        <v>59</v>
      </c>
      <c r="C2" s="194"/>
      <c r="D2" s="194"/>
      <c r="E2" s="194"/>
      <c r="F2" s="194"/>
      <c r="G2" s="194"/>
      <c r="H2" s="194"/>
      <c r="I2" s="194"/>
      <c r="J2" s="194"/>
      <c r="K2" s="19"/>
      <c r="L2" s="19"/>
      <c r="M2" s="19"/>
      <c r="N2" s="19"/>
      <c r="O2" s="19"/>
      <c r="P2" s="19"/>
      <c r="Q2" s="19"/>
      <c r="R2" s="19"/>
      <c r="S2" s="30"/>
    </row>
    <row r="3" spans="1:19" ht="18.75" customHeight="1">
      <c r="A3" s="256"/>
      <c r="B3" s="120"/>
      <c r="C3" s="120"/>
      <c r="D3" s="120"/>
      <c r="E3" s="120"/>
      <c r="F3" s="120"/>
      <c r="G3" s="120"/>
      <c r="H3" s="120"/>
      <c r="I3" s="120"/>
      <c r="J3" s="120"/>
      <c r="K3" s="19"/>
      <c r="L3" s="19"/>
      <c r="M3" s="19"/>
      <c r="N3" s="19"/>
      <c r="O3" s="19"/>
      <c r="P3" s="19"/>
      <c r="Q3" s="19"/>
      <c r="R3" s="19"/>
      <c r="S3" s="30"/>
    </row>
    <row r="4" spans="1:19" ht="33.75" customHeight="1">
      <c r="A4" s="256"/>
      <c r="B4" s="231" t="s">
        <v>1</v>
      </c>
      <c r="C4" s="118"/>
      <c r="D4" s="8" t="s">
        <v>2</v>
      </c>
      <c r="E4" s="91"/>
      <c r="F4" s="8" t="s">
        <v>3</v>
      </c>
      <c r="G4" s="91"/>
      <c r="H4" s="8" t="s">
        <v>186</v>
      </c>
      <c r="I4" s="91"/>
      <c r="J4" s="8" t="s">
        <v>171</v>
      </c>
      <c r="K4" s="121"/>
      <c r="L4" s="121"/>
      <c r="M4" s="121"/>
      <c r="N4" s="19"/>
      <c r="O4" s="19"/>
      <c r="P4" s="19"/>
      <c r="Q4" s="19"/>
      <c r="R4" s="19"/>
      <c r="S4" s="30"/>
    </row>
    <row r="5" spans="1:19" ht="17.45" customHeight="1">
      <c r="A5" s="256"/>
      <c r="B5" s="118"/>
      <c r="C5" s="118"/>
      <c r="D5" s="118"/>
      <c r="E5" s="118"/>
      <c r="F5" s="118"/>
      <c r="G5" s="118"/>
      <c r="H5" s="121"/>
      <c r="I5" s="121"/>
      <c r="J5" s="121"/>
      <c r="K5" s="121"/>
      <c r="L5" s="121"/>
      <c r="M5" s="121"/>
      <c r="N5" s="19"/>
      <c r="O5" s="19"/>
      <c r="P5" s="19"/>
      <c r="Q5" s="19"/>
      <c r="R5" s="19"/>
      <c r="S5" s="30"/>
    </row>
    <row r="6" spans="1:19" ht="17.45" customHeight="1">
      <c r="A6" s="256"/>
      <c r="B6" s="122" t="s">
        <v>59</v>
      </c>
      <c r="C6" s="19"/>
      <c r="D6" s="123">
        <f>D7+D8</f>
        <v>698587</v>
      </c>
      <c r="E6" s="26"/>
      <c r="F6" s="123">
        <f>F7+F8</f>
        <v>547679</v>
      </c>
      <c r="G6" s="26"/>
      <c r="H6" s="123">
        <f>H7+H8</f>
        <v>150908</v>
      </c>
      <c r="I6" s="26"/>
      <c r="J6" s="298">
        <f>(D6-F6)/F6*100</f>
        <v>27.55409646891701</v>
      </c>
      <c r="K6" s="121"/>
      <c r="L6" s="121"/>
      <c r="M6" s="101"/>
      <c r="N6" s="19"/>
      <c r="O6" s="19"/>
      <c r="P6" s="19"/>
      <c r="Q6" s="19"/>
      <c r="R6" s="19"/>
      <c r="S6" s="30"/>
    </row>
    <row r="7" spans="1:19" ht="17.45" customHeight="1">
      <c r="A7" s="256"/>
      <c r="B7" s="125" t="s">
        <v>179</v>
      </c>
      <c r="C7" s="126"/>
      <c r="D7" s="26">
        <v>470572</v>
      </c>
      <c r="E7" s="26"/>
      <c r="F7" s="26">
        <v>394812</v>
      </c>
      <c r="G7" s="26"/>
      <c r="H7" s="26">
        <f>D7-F7</f>
        <v>75760</v>
      </c>
      <c r="I7" s="26"/>
      <c r="J7" s="299">
        <f t="shared" ref="J7:J14" si="0">(D7-F7)/F7*100</f>
        <v>19.188879770625007</v>
      </c>
      <c r="K7" s="95"/>
      <c r="L7" s="95"/>
      <c r="M7" s="127"/>
      <c r="N7" s="19"/>
      <c r="O7" s="19"/>
      <c r="P7" s="19"/>
      <c r="Q7" s="19"/>
      <c r="R7" s="19"/>
      <c r="S7" s="30"/>
    </row>
    <row r="8" spans="1:19" ht="17.45" customHeight="1">
      <c r="A8" s="256"/>
      <c r="B8" s="125" t="s">
        <v>180</v>
      </c>
      <c r="C8" s="126"/>
      <c r="D8" s="102">
        <f>SUM(D9:D12)</f>
        <v>228015</v>
      </c>
      <c r="E8" s="102"/>
      <c r="F8" s="102">
        <f>SUM(F9:F12)</f>
        <v>152867</v>
      </c>
      <c r="G8" s="102"/>
      <c r="H8" s="26">
        <f>H9+H10+H11+H12</f>
        <v>75148</v>
      </c>
      <c r="I8" s="26"/>
      <c r="J8" s="299">
        <f t="shared" si="0"/>
        <v>49.159072919596774</v>
      </c>
      <c r="K8" s="128"/>
      <c r="L8" s="95"/>
      <c r="M8" s="127"/>
      <c r="N8" s="19"/>
      <c r="O8" s="19"/>
      <c r="P8" s="19"/>
      <c r="Q8" s="19"/>
      <c r="R8" s="19"/>
      <c r="S8" s="30"/>
    </row>
    <row r="9" spans="1:19" ht="17.45" customHeight="1">
      <c r="A9" s="256"/>
      <c r="B9" s="14" t="s">
        <v>60</v>
      </c>
      <c r="C9" s="126"/>
      <c r="D9" s="94">
        <v>174105</v>
      </c>
      <c r="E9" s="94"/>
      <c r="F9" s="94">
        <v>127547</v>
      </c>
      <c r="G9" s="94"/>
      <c r="H9" s="116">
        <f>D9-F9</f>
        <v>46558</v>
      </c>
      <c r="I9" s="116"/>
      <c r="J9" s="300">
        <f t="shared" si="0"/>
        <v>36.50262256266317</v>
      </c>
      <c r="K9" s="128"/>
      <c r="L9" s="95"/>
      <c r="M9" s="127"/>
      <c r="N9" s="19"/>
      <c r="O9" s="19"/>
      <c r="P9" s="19"/>
      <c r="Q9" s="19"/>
      <c r="R9" s="19"/>
      <c r="S9" s="30"/>
    </row>
    <row r="10" spans="1:19" ht="17.45" customHeight="1">
      <c r="A10" s="256"/>
      <c r="B10" s="14" t="s">
        <v>61</v>
      </c>
      <c r="C10" s="126"/>
      <c r="D10" s="94">
        <v>51434</v>
      </c>
      <c r="E10" s="94"/>
      <c r="F10" s="94">
        <v>22930</v>
      </c>
      <c r="G10" s="94"/>
      <c r="H10" s="116">
        <f>D10-F10</f>
        <v>28504</v>
      </c>
      <c r="I10" s="116"/>
      <c r="J10" s="300">
        <f t="shared" si="0"/>
        <v>124.30876580898386</v>
      </c>
      <c r="K10" s="128"/>
      <c r="L10" s="95"/>
      <c r="M10" s="127"/>
      <c r="N10" s="19"/>
      <c r="O10" s="19"/>
      <c r="P10" s="19"/>
      <c r="Q10" s="19"/>
      <c r="R10" s="19"/>
      <c r="S10" s="30"/>
    </row>
    <row r="11" spans="1:19" ht="17.45" customHeight="1">
      <c r="A11" s="256"/>
      <c r="B11" s="192" t="s">
        <v>181</v>
      </c>
      <c r="C11" s="126"/>
      <c r="D11" s="94">
        <v>2473</v>
      </c>
      <c r="E11" s="94"/>
      <c r="F11" s="94">
        <v>2387</v>
      </c>
      <c r="G11" s="94"/>
      <c r="H11" s="116">
        <f>D11-F11</f>
        <v>86</v>
      </c>
      <c r="I11" s="116"/>
      <c r="J11" s="300">
        <f t="shared" si="0"/>
        <v>3.6028487641390869</v>
      </c>
      <c r="K11" s="128"/>
      <c r="L11" s="95"/>
      <c r="M11" s="127"/>
      <c r="N11" s="19"/>
      <c r="O11" s="19"/>
      <c r="P11" s="19"/>
      <c r="Q11" s="19"/>
      <c r="R11" s="19"/>
      <c r="S11" s="30"/>
    </row>
    <row r="12" spans="1:19" ht="17.45" customHeight="1">
      <c r="A12" s="256"/>
      <c r="B12" s="192" t="s">
        <v>62</v>
      </c>
      <c r="C12" s="126"/>
      <c r="D12" s="94">
        <v>3</v>
      </c>
      <c r="E12" s="94"/>
      <c r="F12" s="94">
        <v>3</v>
      </c>
      <c r="G12" s="94"/>
      <c r="H12" s="116">
        <f>D12-F12</f>
        <v>0</v>
      </c>
      <c r="I12" s="116"/>
      <c r="J12" s="300">
        <f t="shared" si="0"/>
        <v>0</v>
      </c>
      <c r="K12" s="19"/>
      <c r="L12" s="95"/>
      <c r="M12" s="127"/>
      <c r="N12" s="19"/>
      <c r="O12" s="19"/>
      <c r="P12" s="19"/>
      <c r="Q12" s="19"/>
      <c r="R12" s="19"/>
      <c r="S12" s="30"/>
    </row>
    <row r="13" spans="1:19" ht="17.45" customHeight="1">
      <c r="A13" s="256"/>
      <c r="B13" s="19"/>
      <c r="C13" s="19"/>
      <c r="D13" s="19"/>
      <c r="E13" s="19"/>
      <c r="F13" s="19"/>
      <c r="G13" s="19"/>
      <c r="H13" s="19"/>
      <c r="I13" s="19"/>
      <c r="J13" s="300"/>
      <c r="K13" s="95"/>
      <c r="L13" s="19"/>
      <c r="M13" s="127"/>
      <c r="N13" s="19"/>
      <c r="O13" s="19"/>
      <c r="P13" s="19"/>
      <c r="Q13" s="19"/>
      <c r="R13" s="19"/>
      <c r="S13" s="30"/>
    </row>
    <row r="14" spans="1:19" ht="18.75" customHeight="1">
      <c r="A14" s="256"/>
      <c r="B14" s="97" t="s">
        <v>47</v>
      </c>
      <c r="C14" s="19"/>
      <c r="D14" s="129">
        <v>998532</v>
      </c>
      <c r="E14" s="116"/>
      <c r="F14" s="129">
        <v>772317</v>
      </c>
      <c r="G14" s="116"/>
      <c r="H14" s="129">
        <f>D14-F14</f>
        <v>226215</v>
      </c>
      <c r="I14" s="19"/>
      <c r="J14" s="301">
        <f t="shared" si="0"/>
        <v>29.290433850349011</v>
      </c>
      <c r="K14" s="19"/>
      <c r="L14" s="19"/>
      <c r="M14" s="19"/>
      <c r="N14" s="130"/>
      <c r="O14" s="19"/>
      <c r="P14" s="19"/>
      <c r="Q14" s="19"/>
      <c r="R14" s="19"/>
      <c r="S14" s="30"/>
    </row>
    <row r="15" spans="1:19" ht="17.45" customHeight="1">
      <c r="A15" s="256"/>
      <c r="B15" s="19"/>
      <c r="C15" s="19"/>
      <c r="D15" s="116"/>
      <c r="E15" s="116"/>
      <c r="F15" s="116"/>
      <c r="G15" s="116"/>
      <c r="H15" s="19"/>
      <c r="I15" s="19"/>
      <c r="J15" s="131"/>
      <c r="K15" s="19"/>
      <c r="L15" s="19"/>
      <c r="M15" s="19"/>
      <c r="N15" s="127"/>
      <c r="O15" s="19"/>
      <c r="P15" s="19"/>
      <c r="Q15" s="19"/>
      <c r="R15" s="19"/>
      <c r="S15" s="30"/>
    </row>
    <row r="16" spans="1:19" ht="17.45" customHeight="1">
      <c r="A16" s="256"/>
      <c r="B16" s="122" t="s">
        <v>182</v>
      </c>
      <c r="C16" s="118"/>
      <c r="D16" s="124">
        <f>D6/D14</f>
        <v>0.69961403340103268</v>
      </c>
      <c r="E16" s="100"/>
      <c r="F16" s="124">
        <f>F6/F14</f>
        <v>0.70913756915877801</v>
      </c>
      <c r="G16" s="100"/>
      <c r="H16" s="189"/>
      <c r="I16" s="189"/>
      <c r="J16" s="189"/>
      <c r="K16" s="100"/>
      <c r="L16" s="100"/>
      <c r="M16" s="100"/>
      <c r="N16" s="101"/>
      <c r="O16" s="19"/>
      <c r="P16" s="19"/>
      <c r="Q16" s="19"/>
      <c r="R16" s="19"/>
      <c r="S16" s="30"/>
    </row>
    <row r="17" spans="1:19" ht="17.45" customHeight="1">
      <c r="A17" s="256"/>
      <c r="B17" s="118"/>
      <c r="C17" s="118"/>
      <c r="D17" s="101"/>
      <c r="E17" s="101"/>
      <c r="F17" s="101"/>
      <c r="G17" s="101"/>
      <c r="H17" s="101"/>
      <c r="I17" s="101"/>
      <c r="J17" s="101"/>
      <c r="K17" s="101"/>
      <c r="L17" s="101"/>
      <c r="M17" s="19"/>
      <c r="N17" s="19"/>
      <c r="O17" s="19"/>
      <c r="P17" s="19"/>
      <c r="Q17" s="19"/>
      <c r="R17" s="19"/>
      <c r="S17" s="30"/>
    </row>
    <row r="18" spans="1:19" ht="17.45" customHeight="1">
      <c r="A18" s="256"/>
      <c r="B18" s="19"/>
      <c r="C18" s="19"/>
      <c r="D18" s="118"/>
      <c r="E18" s="118"/>
      <c r="F18" s="118"/>
      <c r="G18" s="118"/>
      <c r="H18" s="54"/>
      <c r="I18" s="54"/>
      <c r="J18" s="121"/>
      <c r="K18" s="54"/>
      <c r="L18" s="121"/>
      <c r="M18" s="19"/>
      <c r="N18" s="19"/>
      <c r="O18" s="19"/>
      <c r="P18" s="19"/>
      <c r="Q18" s="19"/>
      <c r="R18" s="19"/>
      <c r="S18" s="30"/>
    </row>
    <row r="19" spans="1:19" ht="17.45" customHeight="1">
      <c r="A19" s="256"/>
      <c r="B19" s="19"/>
      <c r="C19" s="19"/>
      <c r="D19" s="116"/>
      <c r="E19" s="116"/>
      <c r="F19" s="116"/>
      <c r="G19" s="116"/>
      <c r="H19" s="127"/>
      <c r="I19" s="127"/>
      <c r="J19" s="94"/>
      <c r="K19" s="19"/>
      <c r="L19" s="19"/>
      <c r="M19" s="19"/>
      <c r="N19" s="19"/>
      <c r="O19" s="19"/>
      <c r="P19" s="19"/>
      <c r="Q19" s="19"/>
      <c r="R19" s="19"/>
      <c r="S19" s="30"/>
    </row>
    <row r="20" spans="1:19" ht="17.45" customHeight="1">
      <c r="A20" s="256"/>
      <c r="B20" s="19"/>
      <c r="C20" s="19"/>
      <c r="D20" s="131"/>
      <c r="E20" s="131"/>
      <c r="F20" s="131"/>
      <c r="G20" s="131"/>
      <c r="H20" s="131"/>
      <c r="I20" s="131"/>
      <c r="J20" s="22"/>
      <c r="K20" s="19"/>
      <c r="L20" s="19"/>
      <c r="M20" s="22"/>
      <c r="N20" s="22"/>
      <c r="O20" s="19"/>
      <c r="P20" s="19"/>
      <c r="Q20" s="19"/>
      <c r="R20" s="19"/>
      <c r="S20" s="30"/>
    </row>
    <row r="21" spans="1:19" ht="17.45" customHeight="1">
      <c r="A21" s="256"/>
      <c r="B21" s="19"/>
      <c r="C21" s="19"/>
      <c r="D21" s="131"/>
      <c r="E21" s="131"/>
      <c r="F21" s="131"/>
      <c r="G21" s="131"/>
      <c r="H21" s="131"/>
      <c r="I21" s="131"/>
      <c r="J21" s="19"/>
      <c r="K21" s="132"/>
      <c r="L21" s="132"/>
      <c r="M21" s="19"/>
      <c r="N21" s="19"/>
      <c r="O21" s="19"/>
      <c r="P21" s="19"/>
      <c r="Q21" s="19"/>
      <c r="R21" s="19"/>
      <c r="S21" s="30"/>
    </row>
    <row r="22" spans="1:19" ht="17.45" customHeight="1">
      <c r="A22" s="256"/>
      <c r="B22" s="133"/>
      <c r="C22" s="133"/>
      <c r="D22" s="133"/>
      <c r="E22" s="133"/>
      <c r="F22" s="133"/>
      <c r="G22" s="133"/>
      <c r="H22" s="133"/>
      <c r="I22" s="133"/>
      <c r="J22" s="19"/>
      <c r="K22" s="19"/>
      <c r="L22" s="117"/>
      <c r="M22" s="19"/>
      <c r="N22" s="19"/>
      <c r="O22" s="19"/>
      <c r="P22" s="19"/>
      <c r="Q22" s="19"/>
      <c r="R22" s="19"/>
      <c r="S22" s="30"/>
    </row>
    <row r="23" spans="1:19" ht="17.45" customHeight="1">
      <c r="A23" s="256"/>
      <c r="B23" s="19"/>
      <c r="C23" s="19"/>
      <c r="D23" s="19"/>
      <c r="E23" s="19"/>
      <c r="F23" s="94"/>
      <c r="G23" s="19"/>
      <c r="H23" s="19"/>
      <c r="I23" s="19"/>
      <c r="J23" s="19"/>
      <c r="K23" s="19"/>
      <c r="L23" s="19"/>
      <c r="M23" s="19"/>
      <c r="N23" s="95"/>
      <c r="O23" s="95"/>
      <c r="P23" s="19"/>
      <c r="Q23" s="19"/>
      <c r="R23" s="19"/>
      <c r="S23" s="30"/>
    </row>
    <row r="24" spans="1:19" ht="17.45" customHeight="1">
      <c r="A24" s="256"/>
      <c r="B24" s="19"/>
      <c r="C24" s="19"/>
      <c r="D24" s="118"/>
      <c r="E24" s="118"/>
      <c r="F24" s="118"/>
      <c r="G24" s="118"/>
      <c r="H24" s="121"/>
      <c r="I24" s="121"/>
      <c r="J24" s="121"/>
      <c r="K24" s="54"/>
      <c r="L24" s="121"/>
      <c r="M24" s="19"/>
      <c r="N24" s="19"/>
      <c r="O24" s="19"/>
      <c r="P24" s="19"/>
      <c r="Q24" s="19"/>
      <c r="R24" s="19"/>
      <c r="S24" s="30"/>
    </row>
    <row r="25" spans="1:19" ht="17.45" customHeight="1">
      <c r="A25" s="256"/>
      <c r="B25" s="19"/>
      <c r="C25" s="19"/>
      <c r="D25" s="19"/>
      <c r="E25" s="19"/>
      <c r="F25" s="19"/>
      <c r="G25" s="19"/>
      <c r="H25" s="95"/>
      <c r="I25" s="95"/>
      <c r="J25" s="95"/>
      <c r="K25" s="127"/>
      <c r="L25" s="128"/>
      <c r="M25" s="19"/>
      <c r="N25" s="19"/>
      <c r="O25" s="19"/>
      <c r="P25" s="19"/>
      <c r="Q25" s="19"/>
      <c r="R25" s="19"/>
      <c r="S25" s="30"/>
    </row>
    <row r="26" spans="1:19" ht="16.5" customHeight="1">
      <c r="A26" s="256"/>
      <c r="B26" s="19"/>
      <c r="C26" s="19"/>
      <c r="D26" s="19"/>
      <c r="E26" s="19"/>
      <c r="F26" s="19"/>
      <c r="G26" s="19"/>
      <c r="H26" s="95"/>
      <c r="I26" s="95"/>
      <c r="J26" s="95"/>
      <c r="K26" s="127"/>
      <c r="L26" s="128"/>
      <c r="M26" s="19"/>
      <c r="N26" s="19"/>
      <c r="O26" s="19"/>
      <c r="P26" s="19"/>
      <c r="Q26" s="19"/>
      <c r="R26" s="19"/>
      <c r="S26" s="30"/>
    </row>
    <row r="27" spans="1:19" ht="17.45" customHeight="1">
      <c r="A27" s="256"/>
      <c r="B27" s="19"/>
      <c r="C27" s="19"/>
      <c r="D27" s="134"/>
      <c r="E27" s="134"/>
      <c r="F27" s="134"/>
      <c r="G27" s="134"/>
      <c r="H27" s="95"/>
      <c r="I27" s="95"/>
      <c r="J27" s="128"/>
      <c r="K27" s="127"/>
      <c r="L27" s="128"/>
      <c r="M27" s="19"/>
      <c r="N27" s="19"/>
      <c r="O27" s="19"/>
      <c r="P27" s="19"/>
      <c r="Q27" s="19"/>
      <c r="R27" s="19"/>
      <c r="S27" s="30"/>
    </row>
    <row r="28" spans="1:19" ht="17.45" customHeight="1">
      <c r="A28" s="256"/>
      <c r="B28" s="19"/>
      <c r="C28" s="19"/>
      <c r="D28" s="19"/>
      <c r="E28" s="19"/>
      <c r="F28" s="19"/>
      <c r="G28" s="19"/>
      <c r="H28" s="95"/>
      <c r="I28" s="95"/>
      <c r="J28" s="95"/>
      <c r="K28" s="127"/>
      <c r="L28" s="128"/>
      <c r="M28" s="19"/>
      <c r="N28" s="19"/>
      <c r="O28" s="19"/>
      <c r="P28" s="19"/>
      <c r="Q28" s="19"/>
      <c r="R28" s="19"/>
      <c r="S28" s="30"/>
    </row>
    <row r="29" spans="1:19" ht="17.45" customHeight="1">
      <c r="A29" s="256"/>
      <c r="B29" s="118"/>
      <c r="C29" s="118"/>
      <c r="D29" s="118"/>
      <c r="E29" s="118"/>
      <c r="F29" s="118"/>
      <c r="G29" s="118"/>
      <c r="H29" s="121"/>
      <c r="I29" s="121"/>
      <c r="J29" s="121"/>
      <c r="K29" s="101"/>
      <c r="L29" s="135"/>
      <c r="M29" s="19"/>
      <c r="N29" s="19"/>
      <c r="O29" s="19"/>
      <c r="P29" s="19"/>
      <c r="Q29" s="19"/>
      <c r="R29" s="19"/>
      <c r="S29" s="30"/>
    </row>
    <row r="30" spans="1:19" ht="17.45" customHeight="1">
      <c r="A30" s="256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30"/>
    </row>
    <row r="31" spans="1:19" ht="17.45" customHeight="1">
      <c r="A31" s="25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30"/>
    </row>
    <row r="32" spans="1:19" ht="17.45" customHeight="1">
      <c r="A32" s="256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30"/>
    </row>
    <row r="33" spans="1:19" ht="17.45" customHeight="1">
      <c r="A33" s="256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30"/>
    </row>
    <row r="34" spans="1:19" ht="17.45" customHeight="1">
      <c r="A34" s="256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30"/>
    </row>
    <row r="35" spans="1:19" ht="17.45" customHeight="1">
      <c r="A35" s="256"/>
      <c r="B35" s="19"/>
      <c r="C35" s="19"/>
      <c r="D35" s="22"/>
      <c r="E35" s="22"/>
      <c r="F35" s="22"/>
      <c r="G35" s="2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30"/>
    </row>
    <row r="36" spans="1:19" ht="17.45" customHeight="1">
      <c r="A36" s="25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30"/>
    </row>
    <row r="37" spans="1:19" ht="17.45" customHeight="1">
      <c r="A37" s="256"/>
      <c r="B37" s="118"/>
      <c r="C37" s="118"/>
      <c r="D37" s="118"/>
      <c r="E37" s="118"/>
      <c r="F37" s="118"/>
      <c r="G37" s="118"/>
      <c r="H37" s="121"/>
      <c r="I37" s="121"/>
      <c r="J37" s="121"/>
      <c r="K37" s="19"/>
      <c r="L37" s="19"/>
      <c r="M37" s="19"/>
      <c r="N37" s="19"/>
      <c r="O37" s="19"/>
      <c r="P37" s="19"/>
      <c r="Q37" s="19"/>
      <c r="R37" s="19"/>
      <c r="S37" s="30"/>
    </row>
    <row r="38" spans="1:19" ht="17.45" customHeight="1">
      <c r="A38" s="256"/>
      <c r="B38" s="19"/>
      <c r="C38" s="19"/>
      <c r="D38" s="26"/>
      <c r="E38" s="26"/>
      <c r="F38" s="26"/>
      <c r="G38" s="26"/>
      <c r="H38" s="26"/>
      <c r="I38" s="26"/>
      <c r="J38" s="136"/>
      <c r="K38" s="19"/>
      <c r="L38" s="19"/>
      <c r="M38" s="19"/>
      <c r="N38" s="19"/>
      <c r="O38" s="19"/>
      <c r="P38" s="19"/>
      <c r="Q38" s="19"/>
      <c r="R38" s="19"/>
      <c r="S38" s="30"/>
    </row>
    <row r="39" spans="1:19" ht="17.45" customHeight="1">
      <c r="A39" s="256"/>
      <c r="B39" s="19"/>
      <c r="C39" s="19"/>
      <c r="D39" s="102"/>
      <c r="E39" s="102"/>
      <c r="F39" s="102"/>
      <c r="G39" s="102"/>
      <c r="H39" s="26"/>
      <c r="I39" s="26"/>
      <c r="J39" s="136"/>
      <c r="K39" s="19"/>
      <c r="L39" s="19"/>
      <c r="M39" s="19"/>
      <c r="N39" s="19"/>
      <c r="O39" s="19"/>
      <c r="P39" s="19"/>
      <c r="Q39" s="19"/>
      <c r="R39" s="19"/>
      <c r="S39" s="30"/>
    </row>
    <row r="40" spans="1:19" ht="17.45" customHeight="1">
      <c r="A40" s="256"/>
      <c r="B40" s="126"/>
      <c r="C40" s="126"/>
      <c r="D40" s="94"/>
      <c r="E40" s="94"/>
      <c r="F40" s="94"/>
      <c r="G40" s="94"/>
      <c r="H40" s="116"/>
      <c r="I40" s="116"/>
      <c r="J40" s="137"/>
      <c r="K40" s="19"/>
      <c r="L40" s="19"/>
      <c r="M40" s="19"/>
      <c r="N40" s="19"/>
      <c r="O40" s="19"/>
      <c r="P40" s="19"/>
      <c r="Q40" s="19"/>
      <c r="R40" s="19"/>
      <c r="S40" s="30"/>
    </row>
    <row r="41" spans="1:19" ht="17.45" customHeight="1">
      <c r="A41" s="256"/>
      <c r="B41" s="126"/>
      <c r="C41" s="126"/>
      <c r="D41" s="94"/>
      <c r="E41" s="94"/>
      <c r="F41" s="94"/>
      <c r="G41" s="94"/>
      <c r="H41" s="116"/>
      <c r="I41" s="116"/>
      <c r="J41" s="137"/>
      <c r="K41" s="19"/>
      <c r="L41" s="19"/>
      <c r="M41" s="19"/>
      <c r="N41" s="19"/>
      <c r="O41" s="19"/>
      <c r="P41" s="19"/>
      <c r="Q41" s="19"/>
      <c r="R41" s="19"/>
      <c r="S41" s="30"/>
    </row>
    <row r="42" spans="1:19" ht="17.45" customHeight="1">
      <c r="A42" s="256"/>
      <c r="B42" s="126"/>
      <c r="C42" s="126"/>
      <c r="D42" s="94"/>
      <c r="E42" s="94"/>
      <c r="F42" s="94"/>
      <c r="G42" s="94"/>
      <c r="H42" s="116"/>
      <c r="I42" s="116"/>
      <c r="J42" s="137"/>
      <c r="K42" s="19"/>
      <c r="L42" s="19"/>
      <c r="M42" s="19"/>
      <c r="N42" s="19"/>
      <c r="O42" s="19"/>
      <c r="P42" s="19"/>
      <c r="Q42" s="19"/>
      <c r="R42" s="19"/>
      <c r="S42" s="30"/>
    </row>
    <row r="43" spans="1:19" ht="17.45" customHeight="1">
      <c r="A43" s="274"/>
      <c r="B43" s="302"/>
      <c r="C43" s="302"/>
      <c r="D43" s="138"/>
      <c r="E43" s="138"/>
      <c r="F43" s="138"/>
      <c r="G43" s="138"/>
      <c r="H43" s="139"/>
      <c r="I43" s="139"/>
      <c r="J43" s="140"/>
      <c r="K43" s="275"/>
      <c r="L43" s="275"/>
      <c r="M43" s="275"/>
      <c r="N43" s="275"/>
      <c r="O43" s="275"/>
      <c r="P43" s="275"/>
      <c r="Q43" s="275"/>
      <c r="R43" s="275"/>
      <c r="S43" s="276"/>
    </row>
  </sheetData>
  <mergeCells count="1">
    <mergeCell ref="B2:J2"/>
  </mergeCells>
  <pageMargins left="0.7" right="0.7" top="0.75" bottom="0.75" header="0.3" footer="0.3"/>
  <pageSetup orientation="landscape"/>
  <headerFooter>
    <oddFooter>&amp;C&amp;"Helvetica Neue,Regular"&amp;12&amp;K000000&amp;P</oddFooter>
  </headerFooter>
  <ignoredErrors>
    <ignoredError sqref="H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2"/>
  <sheetViews>
    <sheetView showGridLines="0" zoomScale="120" zoomScaleNormal="120" workbookViewId="0">
      <selection activeCell="H5" sqref="H5"/>
    </sheetView>
  </sheetViews>
  <sheetFormatPr baseColWidth="10" defaultColWidth="11" defaultRowHeight="15.75" customHeight="1"/>
  <cols>
    <col min="1" max="1" width="11" style="228" customWidth="1"/>
    <col min="2" max="2" width="47.625" style="228" customWidth="1"/>
    <col min="3" max="3" width="1.375" style="228" customWidth="1"/>
    <col min="4" max="4" width="13.125" style="228" customWidth="1"/>
    <col min="5" max="5" width="1.375" style="228" customWidth="1"/>
    <col min="6" max="6" width="13.125" style="228" customWidth="1"/>
    <col min="7" max="7" width="1.375" style="228" customWidth="1"/>
    <col min="8" max="8" width="13.125" style="228" customWidth="1"/>
    <col min="9" max="9" width="1.375" style="228" customWidth="1"/>
    <col min="10" max="10" width="13.125" style="228" customWidth="1"/>
    <col min="11" max="11" width="11" style="228" customWidth="1"/>
    <col min="12" max="16384" width="11" style="228"/>
  </cols>
  <sheetData>
    <row r="1" spans="1:10" ht="17.45" customHeight="1">
      <c r="A1" s="19"/>
      <c r="B1" s="19"/>
      <c r="C1" s="19"/>
      <c r="D1" s="19"/>
      <c r="E1" s="19"/>
      <c r="F1" s="19"/>
      <c r="G1" s="19"/>
      <c r="H1" s="19"/>
      <c r="I1" s="19"/>
      <c r="J1" s="19"/>
    </row>
    <row r="2" spans="1:10" ht="18.75" customHeight="1">
      <c r="A2" s="19"/>
      <c r="B2" s="193" t="s">
        <v>63</v>
      </c>
      <c r="C2" s="194"/>
      <c r="D2" s="194"/>
      <c r="E2" s="194"/>
      <c r="F2" s="194"/>
      <c r="G2" s="194"/>
      <c r="H2" s="194"/>
      <c r="I2" s="194"/>
      <c r="J2" s="194"/>
    </row>
    <row r="3" spans="1:10" ht="17.45" customHeight="1">
      <c r="A3" s="19"/>
      <c r="B3" s="19"/>
      <c r="C3" s="19"/>
      <c r="D3" s="19"/>
      <c r="E3" s="19"/>
      <c r="F3" s="19"/>
      <c r="G3" s="6"/>
      <c r="H3" s="6"/>
      <c r="I3" s="6"/>
      <c r="J3" s="19"/>
    </row>
    <row r="4" spans="1:10" ht="48" customHeight="1">
      <c r="A4" s="19"/>
      <c r="B4" s="231" t="s">
        <v>1</v>
      </c>
      <c r="C4" s="121"/>
      <c r="D4" s="141" t="s">
        <v>2</v>
      </c>
      <c r="E4" s="91"/>
      <c r="F4" s="141" t="s">
        <v>3</v>
      </c>
      <c r="G4" s="91"/>
      <c r="H4" s="141" t="s">
        <v>185</v>
      </c>
      <c r="I4" s="91"/>
      <c r="J4" s="141" t="s">
        <v>171</v>
      </c>
    </row>
    <row r="5" spans="1:10" ht="17.45" customHeight="1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ht="17.45" customHeight="1">
      <c r="A6" s="19"/>
      <c r="B6" s="122" t="s">
        <v>64</v>
      </c>
      <c r="C6" s="304"/>
      <c r="D6" s="99">
        <f>D7+D8</f>
        <v>698587</v>
      </c>
      <c r="E6" s="102"/>
      <c r="F6" s="99">
        <f>F7+F8</f>
        <v>547679</v>
      </c>
      <c r="G6" s="102"/>
      <c r="H6" s="99">
        <f>D6-F6</f>
        <v>150908</v>
      </c>
      <c r="I6" s="102"/>
      <c r="J6" s="262">
        <f>(D6-F6)/F6*100</f>
        <v>27.55409646891701</v>
      </c>
    </row>
    <row r="7" spans="1:10" ht="17.45" customHeight="1">
      <c r="A7" s="19"/>
      <c r="B7" s="250" t="s">
        <v>10</v>
      </c>
      <c r="C7" s="132"/>
      <c r="D7" s="94">
        <v>470572</v>
      </c>
      <c r="E7" s="94"/>
      <c r="F7" s="94">
        <v>394812</v>
      </c>
      <c r="G7" s="94"/>
      <c r="H7" s="94">
        <f>D7-F7</f>
        <v>75760</v>
      </c>
      <c r="I7" s="94"/>
      <c r="J7" s="303">
        <f t="shared" ref="J7:J17" si="0">(D7-F7)/F7*100</f>
        <v>19.188879770625007</v>
      </c>
    </row>
    <row r="8" spans="1:10" ht="17.45" customHeight="1">
      <c r="A8" s="19"/>
      <c r="B8" s="250" t="s">
        <v>11</v>
      </c>
      <c r="C8" s="132"/>
      <c r="D8" s="94">
        <v>228015</v>
      </c>
      <c r="E8" s="94"/>
      <c r="F8" s="94">
        <v>152867</v>
      </c>
      <c r="G8" s="94"/>
      <c r="H8" s="94">
        <f>D8-F8</f>
        <v>75148</v>
      </c>
      <c r="I8" s="94"/>
      <c r="J8" s="303">
        <f t="shared" si="0"/>
        <v>49.159072919596774</v>
      </c>
    </row>
    <row r="9" spans="1:10" ht="17.45" customHeight="1">
      <c r="A9" s="19"/>
      <c r="B9" s="19"/>
      <c r="C9" s="132"/>
      <c r="D9" s="305"/>
      <c r="E9" s="305"/>
      <c r="F9" s="305"/>
      <c r="G9" s="305"/>
      <c r="H9" s="102"/>
      <c r="I9" s="102"/>
      <c r="J9" s="303"/>
    </row>
    <row r="10" spans="1:10" ht="17.45" customHeight="1">
      <c r="A10" s="19"/>
      <c r="B10" s="122" t="s">
        <v>65</v>
      </c>
      <c r="C10" s="304"/>
      <c r="D10" s="99">
        <f>D11+D12</f>
        <v>217825</v>
      </c>
      <c r="E10" s="102"/>
      <c r="F10" s="99">
        <f>F11+F12</f>
        <v>193008</v>
      </c>
      <c r="G10" s="102"/>
      <c r="H10" s="99">
        <f>D10-F10</f>
        <v>24817</v>
      </c>
      <c r="I10" s="102"/>
      <c r="J10" s="262">
        <f t="shared" si="0"/>
        <v>12.85801624803117</v>
      </c>
    </row>
    <row r="11" spans="1:10" ht="17.45" customHeight="1">
      <c r="A11" s="19"/>
      <c r="B11" s="251" t="s">
        <v>13</v>
      </c>
      <c r="C11" s="132"/>
      <c r="D11" s="94">
        <v>89582</v>
      </c>
      <c r="E11" s="94"/>
      <c r="F11" s="94">
        <v>83603</v>
      </c>
      <c r="G11" s="94"/>
      <c r="H11" s="94">
        <f>D11-F11</f>
        <v>5979</v>
      </c>
      <c r="I11" s="94"/>
      <c r="J11" s="303">
        <f t="shared" si="0"/>
        <v>7.1516572371804834</v>
      </c>
    </row>
    <row r="12" spans="1:10" ht="17.45" customHeight="1">
      <c r="A12" s="19"/>
      <c r="B12" s="251" t="s">
        <v>146</v>
      </c>
      <c r="C12" s="132"/>
      <c r="D12" s="94">
        <v>128243</v>
      </c>
      <c r="E12" s="94"/>
      <c r="F12" s="94">
        <v>109405</v>
      </c>
      <c r="G12" s="94"/>
      <c r="H12" s="94">
        <f>D12-F12</f>
        <v>18838</v>
      </c>
      <c r="I12" s="94"/>
      <c r="J12" s="303">
        <f t="shared" si="0"/>
        <v>17.218591472053379</v>
      </c>
    </row>
    <row r="13" spans="1:10" ht="17.45" customHeight="1">
      <c r="A13" s="19"/>
      <c r="B13" s="126"/>
      <c r="C13" s="132"/>
      <c r="D13" s="305"/>
      <c r="E13" s="305"/>
      <c r="F13" s="305"/>
      <c r="G13" s="305"/>
      <c r="H13" s="102"/>
      <c r="I13" s="102"/>
      <c r="J13" s="303"/>
    </row>
    <row r="14" spans="1:10" ht="17.45" customHeight="1">
      <c r="A14" s="19"/>
      <c r="B14" s="122" t="s">
        <v>66</v>
      </c>
      <c r="C14" s="304"/>
      <c r="D14" s="99">
        <f>D15</f>
        <v>20612</v>
      </c>
      <c r="E14" s="102"/>
      <c r="F14" s="99">
        <f>F15</f>
        <v>6955</v>
      </c>
      <c r="G14" s="102"/>
      <c r="H14" s="99">
        <f>D14-F14</f>
        <v>13657</v>
      </c>
      <c r="I14" s="102"/>
      <c r="J14" s="262">
        <f t="shared" si="0"/>
        <v>196.36232925952552</v>
      </c>
    </row>
    <row r="15" spans="1:10" ht="17.45" customHeight="1">
      <c r="A15" s="19"/>
      <c r="B15" s="250" t="s">
        <v>14</v>
      </c>
      <c r="C15" s="132"/>
      <c r="D15" s="94">
        <v>20612</v>
      </c>
      <c r="E15" s="94"/>
      <c r="F15" s="94">
        <v>6955</v>
      </c>
      <c r="G15" s="94"/>
      <c r="H15" s="94">
        <f>D15-F15</f>
        <v>13657</v>
      </c>
      <c r="I15" s="94"/>
      <c r="J15" s="303">
        <f t="shared" si="0"/>
        <v>196.36232925952552</v>
      </c>
    </row>
    <row r="16" spans="1:10" ht="17.45" customHeight="1">
      <c r="A16" s="19"/>
      <c r="B16" s="19"/>
      <c r="C16" s="132"/>
      <c r="D16" s="95"/>
      <c r="E16" s="95"/>
      <c r="F16" s="95"/>
      <c r="G16" s="95"/>
      <c r="H16" s="102"/>
      <c r="I16" s="102"/>
      <c r="J16" s="303"/>
    </row>
    <row r="17" spans="1:10" ht="18.75" customHeight="1">
      <c r="A17" s="19"/>
      <c r="B17" s="97" t="s">
        <v>28</v>
      </c>
      <c r="C17" s="306"/>
      <c r="D17" s="142">
        <f>D6+D10+D14</f>
        <v>937024</v>
      </c>
      <c r="E17" s="143"/>
      <c r="F17" s="142">
        <f>F6+F10+F14</f>
        <v>747642</v>
      </c>
      <c r="G17" s="143"/>
      <c r="H17" s="142">
        <f>D17-F17</f>
        <v>189382</v>
      </c>
      <c r="I17" s="143"/>
      <c r="J17" s="269">
        <f t="shared" si="0"/>
        <v>25.330572653756743</v>
      </c>
    </row>
    <row r="18" spans="1:10" ht="17.45" customHeight="1">
      <c r="A18" s="19"/>
      <c r="B18" s="19"/>
      <c r="C18" s="19"/>
      <c r="D18" s="116"/>
      <c r="E18" s="116"/>
      <c r="F18" s="116"/>
      <c r="G18" s="19"/>
      <c r="H18" s="19"/>
      <c r="I18" s="19"/>
      <c r="J18" s="19"/>
    </row>
    <row r="19" spans="1:10" ht="17.4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</row>
    <row r="20" spans="1:10" ht="17.45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17.4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</row>
    <row r="22" spans="1:10" ht="17.4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ht="17.4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4" spans="1:10" ht="17.4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</row>
    <row r="25" spans="1:10" ht="17.4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</row>
    <row r="26" spans="1:10" ht="17.4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0" ht="17.4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</row>
    <row r="28" spans="1:10" ht="17.4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</row>
    <row r="29" spans="1:10" ht="17.4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</row>
    <row r="30" spans="1:10" ht="17.4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</row>
    <row r="31" spans="1:10" ht="17.4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</row>
    <row r="32" spans="1:10" ht="17.4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</row>
    <row r="33" spans="1:10" ht="17.4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</row>
    <row r="34" spans="1:10" ht="17.4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</row>
    <row r="35" spans="1:10" ht="17.4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</row>
    <row r="36" spans="1:10" ht="17.4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</row>
    <row r="37" spans="1:10" ht="17.4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17.4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17.4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</row>
    <row r="40" spans="1:10" ht="17.4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</row>
    <row r="41" spans="1:10" ht="17.4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</row>
    <row r="42" spans="1:10" ht="17.4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</row>
    <row r="43" spans="1:10" ht="17.4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</row>
    <row r="44" spans="1:10" ht="17.4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</row>
    <row r="45" spans="1:10" ht="17.4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</row>
    <row r="46" spans="1:10" ht="17.4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</row>
    <row r="47" spans="1:10" ht="17.4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</row>
    <row r="48" spans="1:10" ht="17.4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</row>
    <row r="49" spans="1:10" ht="17.4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</row>
    <row r="50" spans="1:10" ht="17.4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</row>
    <row r="51" spans="1:10" ht="17.4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</row>
    <row r="52" spans="1:10" ht="17.45" customHeight="1">
      <c r="A52" s="19"/>
      <c r="B52" s="19"/>
      <c r="C52" s="19"/>
      <c r="D52" s="20"/>
      <c r="E52" s="20"/>
      <c r="F52" s="20"/>
      <c r="G52" s="19"/>
      <c r="H52" s="19"/>
      <c r="I52" s="19"/>
      <c r="J52" s="19"/>
    </row>
  </sheetData>
  <mergeCells count="1">
    <mergeCell ref="B2:J2"/>
  </mergeCells>
  <pageMargins left="0.31496099999999999" right="0.31496099999999999" top="0.748031" bottom="0.748031" header="0.31496099999999999" footer="0.31496099999999999"/>
  <pageSetup orientation="portrait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96"/>
  <sheetViews>
    <sheetView showGridLines="0" zoomScale="130" zoomScaleNormal="130" workbookViewId="0">
      <selection activeCell="B20" sqref="B20:E20"/>
    </sheetView>
  </sheetViews>
  <sheetFormatPr baseColWidth="10" defaultColWidth="8" defaultRowHeight="15.75" customHeight="1"/>
  <cols>
    <col min="1" max="1" width="8" style="221" customWidth="1"/>
    <col min="2" max="2" width="20.375" style="221" customWidth="1"/>
    <col min="3" max="3" width="1.375" style="221" customWidth="1"/>
    <col min="4" max="4" width="10.625" style="221" customWidth="1"/>
    <col min="5" max="5" width="8.625" style="221" customWidth="1"/>
    <col min="6" max="6" width="1.375" style="221" customWidth="1"/>
    <col min="7" max="7" width="10.625" style="221" customWidth="1"/>
    <col min="8" max="8" width="8.625" style="221" customWidth="1"/>
    <col min="9" max="9" width="1.375" style="221" customWidth="1"/>
    <col min="10" max="10" width="10.625" style="221" customWidth="1"/>
    <col min="11" max="11" width="8.625" style="221" customWidth="1"/>
    <col min="12" max="12" width="1.375" style="221" customWidth="1"/>
    <col min="13" max="13" width="10.625" style="221" customWidth="1"/>
    <col min="14" max="14" width="8.625" style="221" customWidth="1"/>
    <col min="15" max="15" width="1.375" style="221" customWidth="1"/>
    <col min="16" max="16" width="10.625" style="221" customWidth="1"/>
    <col min="17" max="17" width="8.625" style="221" customWidth="1"/>
    <col min="18" max="18" width="1.375" style="221" customWidth="1"/>
    <col min="19" max="19" width="10.625" style="221" customWidth="1"/>
    <col min="20" max="20" width="8.625" style="221" customWidth="1"/>
    <col min="21" max="21" width="8" style="221" customWidth="1"/>
    <col min="22" max="22" width="8.875" style="221" customWidth="1"/>
    <col min="23" max="23" width="8" style="221" customWidth="1"/>
    <col min="24" max="24" width="8.875" style="221" customWidth="1"/>
    <col min="25" max="28" width="8" style="221" customWidth="1"/>
    <col min="29" max="16384" width="8" style="221"/>
  </cols>
  <sheetData>
    <row r="1" spans="1:27" ht="15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ht="15.75" customHeight="1">
      <c r="A2" s="38"/>
      <c r="B2" s="144"/>
      <c r="C2" s="144"/>
      <c r="D2" s="193" t="s">
        <v>67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45"/>
      <c r="V2" s="38"/>
      <c r="W2" s="38"/>
      <c r="X2" s="38"/>
      <c r="Y2" s="38"/>
      <c r="Z2" s="38"/>
      <c r="AA2" s="38"/>
    </row>
    <row r="3" spans="1:27" ht="8.1" customHeight="1">
      <c r="A3" s="38"/>
      <c r="B3" s="144"/>
      <c r="C3" s="144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7"/>
      <c r="V3" s="38"/>
      <c r="W3" s="38"/>
      <c r="X3" s="38"/>
      <c r="Y3" s="38"/>
      <c r="Z3" s="38"/>
      <c r="AA3" s="38"/>
    </row>
    <row r="4" spans="1:27" ht="16.5" customHeight="1">
      <c r="A4" s="38"/>
      <c r="B4" s="148" t="s">
        <v>167</v>
      </c>
      <c r="C4" s="144"/>
      <c r="D4" s="211" t="s">
        <v>2</v>
      </c>
      <c r="E4" s="212"/>
      <c r="F4" s="212"/>
      <c r="G4" s="212"/>
      <c r="H4" s="212"/>
      <c r="I4" s="212"/>
      <c r="J4" s="212"/>
      <c r="K4" s="212"/>
      <c r="L4" s="150"/>
      <c r="M4" s="211" t="s">
        <v>3</v>
      </c>
      <c r="N4" s="212"/>
      <c r="O4" s="212"/>
      <c r="P4" s="212"/>
      <c r="Q4" s="212"/>
      <c r="R4" s="212"/>
      <c r="S4" s="212"/>
      <c r="T4" s="212"/>
      <c r="U4" s="146"/>
      <c r="V4" s="151"/>
      <c r="W4" s="151"/>
      <c r="X4" s="151"/>
      <c r="Y4" s="38"/>
      <c r="Z4" s="38"/>
      <c r="AA4" s="38"/>
    </row>
    <row r="5" spans="1:27" ht="8.1" customHeight="1">
      <c r="A5" s="38"/>
      <c r="B5" s="144"/>
      <c r="C5" s="144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46"/>
      <c r="V5" s="152"/>
      <c r="W5" s="152"/>
      <c r="X5" s="152"/>
      <c r="Y5" s="38"/>
      <c r="Z5" s="38"/>
      <c r="AA5" s="38"/>
    </row>
    <row r="6" spans="1:27" ht="31.5" customHeight="1">
      <c r="A6" s="38"/>
      <c r="B6" s="144"/>
      <c r="C6" s="144"/>
      <c r="D6" s="149" t="s">
        <v>68</v>
      </c>
      <c r="E6" s="149" t="s">
        <v>40</v>
      </c>
      <c r="F6" s="146"/>
      <c r="G6" s="149" t="s">
        <v>69</v>
      </c>
      <c r="H6" s="149" t="s">
        <v>40</v>
      </c>
      <c r="I6" s="150"/>
      <c r="J6" s="149" t="s">
        <v>70</v>
      </c>
      <c r="K6" s="149" t="s">
        <v>40</v>
      </c>
      <c r="L6" s="146"/>
      <c r="M6" s="149" t="s">
        <v>68</v>
      </c>
      <c r="N6" s="149" t="s">
        <v>40</v>
      </c>
      <c r="O6" s="146"/>
      <c r="P6" s="149" t="s">
        <v>69</v>
      </c>
      <c r="Q6" s="149" t="s">
        <v>40</v>
      </c>
      <c r="R6" s="150"/>
      <c r="S6" s="149" t="s">
        <v>70</v>
      </c>
      <c r="T6" s="149" t="s">
        <v>40</v>
      </c>
      <c r="U6" s="146"/>
      <c r="V6" s="38"/>
      <c r="W6" s="38"/>
      <c r="X6" s="38"/>
      <c r="Y6" s="38"/>
      <c r="Z6" s="38"/>
      <c r="AA6" s="38"/>
    </row>
    <row r="7" spans="1:27" ht="15.75" customHeight="1">
      <c r="A7" s="3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51"/>
      <c r="W7" s="151"/>
      <c r="X7" s="151"/>
      <c r="Y7" s="38"/>
      <c r="Z7" s="38"/>
      <c r="AA7" s="38"/>
    </row>
    <row r="8" spans="1:27" ht="17.45" customHeight="1">
      <c r="A8" s="38"/>
      <c r="B8" s="153" t="s">
        <v>71</v>
      </c>
      <c r="C8" s="144"/>
      <c r="D8" s="154">
        <v>29</v>
      </c>
      <c r="E8" s="155">
        <f>D8/D$18*100</f>
        <v>2.1513353115727005</v>
      </c>
      <c r="F8" s="144"/>
      <c r="G8" s="154">
        <v>23</v>
      </c>
      <c r="H8" s="155">
        <f t="shared" ref="H8:H15" si="0">G8/$D8*100</f>
        <v>79.310344827586206</v>
      </c>
      <c r="I8" s="144"/>
      <c r="J8" s="154">
        <v>6</v>
      </c>
      <c r="K8" s="155">
        <f t="shared" ref="K8:K15" si="1">J8/$D8*100</f>
        <v>20.689655172413794</v>
      </c>
      <c r="L8" s="144"/>
      <c r="M8" s="154">
        <v>29</v>
      </c>
      <c r="N8" s="155">
        <f t="shared" ref="N8:N16" si="2">M8/M$18*100</f>
        <v>2.18209179834462</v>
      </c>
      <c r="O8" s="144"/>
      <c r="P8" s="154">
        <v>23</v>
      </c>
      <c r="Q8" s="155">
        <f t="shared" ref="Q8:Q15" si="3">P8/$M8*100</f>
        <v>79.310344827586206</v>
      </c>
      <c r="R8" s="144"/>
      <c r="S8" s="154">
        <v>6</v>
      </c>
      <c r="T8" s="155">
        <f t="shared" ref="T8:T15" si="4">S8/$M8*100</f>
        <v>20.689655172413794</v>
      </c>
      <c r="U8" s="144"/>
      <c r="V8" s="152"/>
      <c r="W8" s="152"/>
      <c r="X8" s="152"/>
      <c r="Y8" s="38"/>
      <c r="Z8" s="38"/>
      <c r="AA8" s="38"/>
    </row>
    <row r="9" spans="1:27" ht="17.45" customHeight="1">
      <c r="A9" s="38"/>
      <c r="B9" s="153" t="s">
        <v>72</v>
      </c>
      <c r="C9" s="144"/>
      <c r="D9" s="154">
        <v>64</v>
      </c>
      <c r="E9" s="155">
        <f>D9/D$18*100</f>
        <v>4.7477744807121667</v>
      </c>
      <c r="F9" s="144"/>
      <c r="G9" s="154">
        <v>47</v>
      </c>
      <c r="H9" s="155">
        <f t="shared" si="0"/>
        <v>73.4375</v>
      </c>
      <c r="I9" s="144"/>
      <c r="J9" s="154">
        <v>17</v>
      </c>
      <c r="K9" s="155">
        <f t="shared" si="1"/>
        <v>26.5625</v>
      </c>
      <c r="L9" s="144"/>
      <c r="M9" s="154">
        <v>61</v>
      </c>
      <c r="N9" s="155">
        <f t="shared" si="2"/>
        <v>4.5899172310007526</v>
      </c>
      <c r="O9" s="144"/>
      <c r="P9" s="154">
        <v>46</v>
      </c>
      <c r="Q9" s="155">
        <f t="shared" si="3"/>
        <v>75.409836065573771</v>
      </c>
      <c r="R9" s="144"/>
      <c r="S9" s="154">
        <v>15</v>
      </c>
      <c r="T9" s="155">
        <f t="shared" si="4"/>
        <v>24.590163934426229</v>
      </c>
      <c r="U9" s="144"/>
      <c r="V9" s="38"/>
      <c r="W9" s="38"/>
      <c r="X9" s="38"/>
      <c r="Y9" s="38"/>
      <c r="Z9" s="38"/>
      <c r="AA9" s="38"/>
    </row>
    <row r="10" spans="1:27" ht="17.45" customHeight="1">
      <c r="A10" s="38"/>
      <c r="B10" s="153" t="s">
        <v>73</v>
      </c>
      <c r="C10" s="144"/>
      <c r="D10" s="154">
        <v>242</v>
      </c>
      <c r="E10" s="155">
        <f>D10/D$18*100</f>
        <v>17.952522255192878</v>
      </c>
      <c r="F10" s="144"/>
      <c r="G10" s="154">
        <v>160</v>
      </c>
      <c r="H10" s="155">
        <f t="shared" si="0"/>
        <v>66.11570247933885</v>
      </c>
      <c r="I10" s="144"/>
      <c r="J10" s="154">
        <v>82</v>
      </c>
      <c r="K10" s="155">
        <f t="shared" si="1"/>
        <v>33.884297520661157</v>
      </c>
      <c r="L10" s="156">
        <v>193.811251916397</v>
      </c>
      <c r="M10" s="154">
        <v>232</v>
      </c>
      <c r="N10" s="155">
        <f t="shared" si="2"/>
        <v>17.45673438675696</v>
      </c>
      <c r="O10" s="144"/>
      <c r="P10" s="154">
        <v>152</v>
      </c>
      <c r="Q10" s="155">
        <f t="shared" si="3"/>
        <v>65.517241379310349</v>
      </c>
      <c r="R10" s="144"/>
      <c r="S10" s="154">
        <v>80</v>
      </c>
      <c r="T10" s="155">
        <f t="shared" si="4"/>
        <v>34.482758620689658</v>
      </c>
      <c r="U10" s="144"/>
      <c r="V10" s="38"/>
      <c r="W10" s="38"/>
      <c r="X10" s="38"/>
      <c r="Y10" s="38"/>
      <c r="Z10" s="38"/>
      <c r="AA10" s="38"/>
    </row>
    <row r="11" spans="1:27" ht="18.75" customHeight="1">
      <c r="A11" s="38"/>
      <c r="B11" s="153" t="s">
        <v>74</v>
      </c>
      <c r="C11" s="144"/>
      <c r="D11" s="154">
        <v>91</v>
      </c>
      <c r="E11" s="155">
        <f>D11/D$18*100</f>
        <v>6.7507418397626111</v>
      </c>
      <c r="F11" s="144"/>
      <c r="G11" s="154">
        <v>77</v>
      </c>
      <c r="H11" s="155">
        <f t="shared" si="0"/>
        <v>84.615384615384613</v>
      </c>
      <c r="I11" s="144"/>
      <c r="J11" s="154">
        <v>14</v>
      </c>
      <c r="K11" s="155">
        <f t="shared" si="1"/>
        <v>15.384615384615385</v>
      </c>
      <c r="L11" s="156">
        <v>228.85991569454001</v>
      </c>
      <c r="M11" s="154">
        <v>98</v>
      </c>
      <c r="N11" s="155">
        <f t="shared" si="2"/>
        <v>7.3739653875094051</v>
      </c>
      <c r="O11" s="144"/>
      <c r="P11" s="154">
        <v>81</v>
      </c>
      <c r="Q11" s="155">
        <f t="shared" si="3"/>
        <v>82.653061224489804</v>
      </c>
      <c r="R11" s="144"/>
      <c r="S11" s="154">
        <v>17</v>
      </c>
      <c r="T11" s="155">
        <f t="shared" si="4"/>
        <v>17.346938775510203</v>
      </c>
      <c r="U11" s="144"/>
      <c r="V11" s="151"/>
      <c r="W11" s="151"/>
      <c r="X11" s="151"/>
      <c r="Y11" s="38"/>
      <c r="Z11" s="38"/>
      <c r="AA11" s="38"/>
    </row>
    <row r="12" spans="1:27" ht="17.45" customHeight="1">
      <c r="A12" s="38"/>
      <c r="B12" s="153" t="s">
        <v>75</v>
      </c>
      <c r="C12" s="144"/>
      <c r="D12" s="154">
        <v>172</v>
      </c>
      <c r="E12" s="155">
        <f>D12/D$18*100</f>
        <v>12.759643916913946</v>
      </c>
      <c r="F12" s="144"/>
      <c r="G12" s="154">
        <v>159</v>
      </c>
      <c r="H12" s="155">
        <f t="shared" si="0"/>
        <v>92.441860465116278</v>
      </c>
      <c r="I12" s="144"/>
      <c r="J12" s="154">
        <v>13</v>
      </c>
      <c r="K12" s="155">
        <f t="shared" si="1"/>
        <v>7.5581395348837201</v>
      </c>
      <c r="L12" s="156">
        <v>57.662186655723097</v>
      </c>
      <c r="M12" s="154">
        <v>173</v>
      </c>
      <c r="N12" s="155">
        <f t="shared" si="2"/>
        <v>13.017306245297217</v>
      </c>
      <c r="O12" s="144"/>
      <c r="P12" s="154">
        <v>159</v>
      </c>
      <c r="Q12" s="155">
        <f t="shared" si="3"/>
        <v>91.907514450867055</v>
      </c>
      <c r="R12" s="144"/>
      <c r="S12" s="154">
        <v>14</v>
      </c>
      <c r="T12" s="155">
        <f t="shared" si="4"/>
        <v>8.0924855491329488</v>
      </c>
      <c r="U12" s="144"/>
      <c r="V12" s="152"/>
      <c r="W12" s="152"/>
      <c r="X12" s="152"/>
      <c r="Y12" s="38"/>
      <c r="Z12" s="38"/>
      <c r="AA12" s="38"/>
    </row>
    <row r="13" spans="1:27" ht="17.45" customHeight="1">
      <c r="A13" s="38"/>
      <c r="B13" s="153" t="s">
        <v>76</v>
      </c>
      <c r="C13" s="144"/>
      <c r="D13" s="154">
        <v>571</v>
      </c>
      <c r="E13" s="155">
        <f>D13/D$18*100</f>
        <v>42.359050445103854</v>
      </c>
      <c r="F13" s="155"/>
      <c r="G13" s="154">
        <v>482</v>
      </c>
      <c r="H13" s="155">
        <f t="shared" si="0"/>
        <v>84.413309982486865</v>
      </c>
      <c r="I13" s="155"/>
      <c r="J13" s="154">
        <v>89</v>
      </c>
      <c r="K13" s="155">
        <f t="shared" si="1"/>
        <v>15.586690017513135</v>
      </c>
      <c r="L13" s="156">
        <v>31.045200623748201</v>
      </c>
      <c r="M13" s="154">
        <v>564</v>
      </c>
      <c r="N13" s="155">
        <f t="shared" si="2"/>
        <v>42.437923250564339</v>
      </c>
      <c r="O13" s="156"/>
      <c r="P13" s="154">
        <v>479</v>
      </c>
      <c r="Q13" s="155">
        <f t="shared" si="3"/>
        <v>84.929078014184398</v>
      </c>
      <c r="R13" s="156"/>
      <c r="S13" s="154">
        <v>85</v>
      </c>
      <c r="T13" s="155">
        <f t="shared" si="4"/>
        <v>15.070921985815602</v>
      </c>
      <c r="U13" s="157"/>
      <c r="V13" s="38"/>
      <c r="W13" s="38"/>
      <c r="X13" s="38"/>
      <c r="Y13" s="38"/>
      <c r="Z13" s="38"/>
      <c r="AA13" s="38"/>
    </row>
    <row r="14" spans="1:27" ht="15.75" customHeight="1">
      <c r="A14" s="38"/>
      <c r="B14" s="153" t="s">
        <v>77</v>
      </c>
      <c r="C14" s="144"/>
      <c r="D14" s="154">
        <v>158</v>
      </c>
      <c r="E14" s="155">
        <f>D14/D$18*100</f>
        <v>11.72106824925816</v>
      </c>
      <c r="F14" s="155"/>
      <c r="G14" s="154">
        <v>147</v>
      </c>
      <c r="H14" s="155">
        <f t="shared" si="0"/>
        <v>93.037974683544306</v>
      </c>
      <c r="I14" s="155"/>
      <c r="J14" s="154">
        <v>11</v>
      </c>
      <c r="K14" s="155">
        <f t="shared" si="1"/>
        <v>6.962025316455696</v>
      </c>
      <c r="L14" s="156">
        <v>53.291636230825397</v>
      </c>
      <c r="M14" s="154">
        <v>152</v>
      </c>
      <c r="N14" s="155">
        <f t="shared" si="2"/>
        <v>11.437170805116629</v>
      </c>
      <c r="O14" s="156"/>
      <c r="P14" s="154">
        <v>145</v>
      </c>
      <c r="Q14" s="155">
        <f t="shared" si="3"/>
        <v>95.39473684210526</v>
      </c>
      <c r="R14" s="156"/>
      <c r="S14" s="154">
        <v>7</v>
      </c>
      <c r="T14" s="155">
        <f t="shared" si="4"/>
        <v>4.6052631578947363</v>
      </c>
      <c r="U14" s="157"/>
      <c r="V14" s="38"/>
      <c r="W14" s="38"/>
      <c r="X14" s="38"/>
      <c r="Y14" s="38"/>
      <c r="Z14" s="38"/>
      <c r="AA14" s="38"/>
    </row>
    <row r="15" spans="1:27" ht="17.45" customHeight="1">
      <c r="A15" s="38"/>
      <c r="B15" s="153" t="s">
        <v>78</v>
      </c>
      <c r="C15" s="144"/>
      <c r="D15" s="154">
        <v>21</v>
      </c>
      <c r="E15" s="155">
        <f>D15/D$18*100</f>
        <v>1.5578635014836795</v>
      </c>
      <c r="F15" s="155"/>
      <c r="G15" s="154">
        <v>14</v>
      </c>
      <c r="H15" s="155">
        <f t="shared" si="0"/>
        <v>66.666666666666657</v>
      </c>
      <c r="I15" s="155"/>
      <c r="J15" s="154">
        <v>7</v>
      </c>
      <c r="K15" s="155">
        <f t="shared" si="1"/>
        <v>33.333333333333329</v>
      </c>
      <c r="L15" s="156">
        <v>2312.89437585734</v>
      </c>
      <c r="M15" s="154">
        <v>19</v>
      </c>
      <c r="N15" s="155">
        <f t="shared" si="2"/>
        <v>1.4296463506395787</v>
      </c>
      <c r="O15" s="156"/>
      <c r="P15" s="154">
        <v>15</v>
      </c>
      <c r="Q15" s="155">
        <f t="shared" si="3"/>
        <v>78.94736842105263</v>
      </c>
      <c r="R15" s="156"/>
      <c r="S15" s="154">
        <v>4</v>
      </c>
      <c r="T15" s="155">
        <f t="shared" si="4"/>
        <v>21.052631578947366</v>
      </c>
      <c r="U15" s="157"/>
      <c r="V15" s="151"/>
      <c r="W15" s="151"/>
      <c r="X15" s="151"/>
      <c r="Y15" s="38"/>
      <c r="Z15" s="38"/>
      <c r="AA15" s="38"/>
    </row>
    <row r="16" spans="1:27" ht="17.45" customHeight="1">
      <c r="A16" s="38"/>
      <c r="B16" s="153" t="s">
        <v>79</v>
      </c>
      <c r="C16" s="144"/>
      <c r="D16" s="154">
        <v>0</v>
      </c>
      <c r="E16" s="267" t="s">
        <v>34</v>
      </c>
      <c r="F16" s="155"/>
      <c r="G16" s="154">
        <v>0</v>
      </c>
      <c r="H16" s="267" t="s">
        <v>34</v>
      </c>
      <c r="I16" s="155"/>
      <c r="J16" s="154">
        <v>0</v>
      </c>
      <c r="K16" s="267" t="s">
        <v>34</v>
      </c>
      <c r="L16" s="156"/>
      <c r="M16" s="154">
        <v>1</v>
      </c>
      <c r="N16" s="155">
        <f t="shared" si="2"/>
        <v>7.5244544770504129E-2</v>
      </c>
      <c r="O16" s="156"/>
      <c r="P16" s="154">
        <v>1</v>
      </c>
      <c r="Q16" s="267" t="s">
        <v>34</v>
      </c>
      <c r="R16" s="156"/>
      <c r="S16" s="154">
        <v>0</v>
      </c>
      <c r="T16" s="267" t="s">
        <v>34</v>
      </c>
      <c r="U16" s="157"/>
      <c r="V16" s="152"/>
      <c r="W16" s="152"/>
      <c r="X16" s="152"/>
      <c r="Y16" s="38"/>
      <c r="Z16" s="38"/>
      <c r="AA16" s="38"/>
    </row>
    <row r="17" spans="1:27" ht="15.75" customHeight="1">
      <c r="A17" s="38"/>
      <c r="B17" s="144"/>
      <c r="C17" s="144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38"/>
      <c r="W17" s="38"/>
      <c r="X17" s="38"/>
      <c r="Y17" s="38"/>
      <c r="Z17" s="38"/>
      <c r="AA17" s="38"/>
    </row>
    <row r="18" spans="1:27" ht="18.75" customHeight="1">
      <c r="A18" s="38"/>
      <c r="B18" s="158" t="s">
        <v>28</v>
      </c>
      <c r="C18" s="159"/>
      <c r="D18" s="160">
        <f>SUM(D8:D16)</f>
        <v>1348</v>
      </c>
      <c r="E18" s="162">
        <v>100</v>
      </c>
      <c r="F18" s="161"/>
      <c r="G18" s="160">
        <f>SUM(G8:G16)</f>
        <v>1109</v>
      </c>
      <c r="H18" s="162">
        <f>G18/$D18*100</f>
        <v>82.2700296735905</v>
      </c>
      <c r="I18" s="163"/>
      <c r="J18" s="160">
        <f>SUM(J8:J16)</f>
        <v>239</v>
      </c>
      <c r="K18" s="162">
        <f>J18/$D18*100</f>
        <v>17.729970326409493</v>
      </c>
      <c r="L18" s="164"/>
      <c r="M18" s="160">
        <f>SUM(M8:M16)</f>
        <v>1329</v>
      </c>
      <c r="N18" s="162">
        <v>100</v>
      </c>
      <c r="O18" s="161"/>
      <c r="P18" s="160">
        <f>SUM(P8:P16)</f>
        <v>1101</v>
      </c>
      <c r="Q18" s="162">
        <f>P18/$M18*100</f>
        <v>82.844243792325059</v>
      </c>
      <c r="R18" s="163"/>
      <c r="S18" s="160">
        <f>SUM(S8:S16)</f>
        <v>228</v>
      </c>
      <c r="T18" s="162">
        <f>S18/$M18*100</f>
        <v>17.155756207674944</v>
      </c>
      <c r="U18" s="165"/>
      <c r="V18" s="38"/>
      <c r="W18" s="38"/>
      <c r="X18" s="38"/>
      <c r="Y18" s="38"/>
      <c r="Z18" s="38"/>
      <c r="AA18" s="38"/>
    </row>
    <row r="19" spans="1:27" ht="15.75" customHeight="1">
      <c r="A19" s="38"/>
      <c r="B19" s="166"/>
      <c r="C19" s="166"/>
      <c r="D19" s="167"/>
      <c r="E19" s="167"/>
      <c r="F19" s="167"/>
      <c r="G19" s="167"/>
      <c r="H19" s="167"/>
      <c r="I19" s="167"/>
      <c r="J19" s="168"/>
      <c r="K19" s="168"/>
      <c r="L19" s="168"/>
      <c r="M19" s="168"/>
      <c r="N19" s="167"/>
      <c r="O19" s="167"/>
      <c r="P19" s="167"/>
      <c r="Q19" s="167"/>
      <c r="R19" s="167"/>
      <c r="S19" s="167"/>
      <c r="T19" s="168"/>
      <c r="U19" s="168"/>
      <c r="V19" s="151"/>
      <c r="W19" s="151"/>
      <c r="X19" s="151"/>
      <c r="Y19" s="38"/>
      <c r="Z19" s="38"/>
      <c r="AA19" s="38"/>
    </row>
    <row r="20" spans="1:27" ht="15.75" customHeight="1">
      <c r="A20" s="38"/>
      <c r="B20" s="307" t="s">
        <v>183</v>
      </c>
      <c r="C20" s="307"/>
      <c r="D20" s="307"/>
      <c r="E20" s="307"/>
      <c r="F20" s="167"/>
      <c r="G20" s="167"/>
      <c r="H20" s="167"/>
      <c r="I20" s="167"/>
      <c r="J20" s="168"/>
      <c r="K20" s="168"/>
      <c r="L20" s="168"/>
      <c r="M20" s="168"/>
      <c r="N20" s="167"/>
      <c r="O20" s="167"/>
      <c r="P20" s="167"/>
      <c r="Q20" s="167"/>
      <c r="R20" s="167"/>
      <c r="S20" s="167"/>
      <c r="T20" s="168"/>
      <c r="U20" s="168"/>
      <c r="V20" s="152"/>
      <c r="W20" s="152"/>
      <c r="X20" s="152"/>
      <c r="Y20" s="38"/>
      <c r="Z20" s="38"/>
      <c r="AA20" s="38"/>
    </row>
    <row r="21" spans="1:27" ht="15.75" customHeight="1">
      <c r="A21" s="38"/>
      <c r="B21" s="144"/>
      <c r="C21" s="144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147"/>
      <c r="V21" s="38"/>
      <c r="W21" s="38"/>
      <c r="X21" s="38"/>
      <c r="Y21" s="38"/>
      <c r="Z21" s="38"/>
      <c r="AA21" s="38"/>
    </row>
    <row r="22" spans="1:27" ht="15.75" customHeight="1">
      <c r="A22" s="38"/>
      <c r="B22" s="144"/>
      <c r="C22" s="144"/>
      <c r="D22" s="213"/>
      <c r="E22" s="213"/>
      <c r="F22" s="213"/>
      <c r="G22" s="213"/>
      <c r="H22" s="213"/>
      <c r="I22" s="213"/>
      <c r="J22" s="213"/>
      <c r="K22" s="213"/>
      <c r="L22" s="146"/>
      <c r="M22" s="213"/>
      <c r="N22" s="213"/>
      <c r="O22" s="213"/>
      <c r="P22" s="213"/>
      <c r="Q22" s="213"/>
      <c r="R22" s="213"/>
      <c r="S22" s="213"/>
      <c r="T22" s="213"/>
      <c r="U22" s="15"/>
      <c r="V22" s="38"/>
      <c r="W22" s="38"/>
      <c r="X22" s="38"/>
      <c r="Y22" s="38"/>
      <c r="Z22" s="38"/>
      <c r="AA22" s="38"/>
    </row>
    <row r="23" spans="1:27" ht="15.75" customHeight="1">
      <c r="A23" s="38"/>
      <c r="B23" s="144"/>
      <c r="C23" s="144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38"/>
      <c r="X23" s="38"/>
      <c r="Y23" s="38"/>
      <c r="Z23" s="38"/>
      <c r="AA23" s="38"/>
    </row>
    <row r="24" spans="1:27" ht="15.75" customHeight="1">
      <c r="A24" s="38"/>
      <c r="B24" s="144"/>
      <c r="C24" s="144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</row>
    <row r="25" spans="1:27" ht="15.75" customHeight="1">
      <c r="A25" s="38"/>
      <c r="B25" s="144"/>
      <c r="C25" s="144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ht="16.5" customHeight="1">
      <c r="A26" s="38"/>
      <c r="B26" s="144"/>
      <c r="C26" s="144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38"/>
      <c r="X26" s="38"/>
      <c r="Y26" s="38"/>
      <c r="Z26" s="38"/>
      <c r="AA26" s="38"/>
    </row>
    <row r="27" spans="1:27" ht="16.5" customHeight="1">
      <c r="A27" s="38"/>
      <c r="B27" s="144"/>
      <c r="C27" s="144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38"/>
      <c r="X27" s="38"/>
      <c r="Y27" s="38"/>
      <c r="Z27" s="38"/>
      <c r="AA27" s="38"/>
    </row>
    <row r="28" spans="1:27" ht="15.75" customHeight="1">
      <c r="A28" s="38"/>
      <c r="B28" s="144"/>
      <c r="C28" s="144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1:27" ht="15.75" customHeight="1">
      <c r="A29" s="38"/>
      <c r="B29" s="166"/>
      <c r="C29" s="166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1:27" ht="15.75" customHeight="1">
      <c r="A30" s="38"/>
      <c r="B30" s="144"/>
      <c r="C30" s="144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38"/>
      <c r="X30" s="38"/>
      <c r="Y30" s="38"/>
      <c r="Z30" s="38"/>
      <c r="AA30" s="38"/>
    </row>
    <row r="31" spans="1:27" ht="15.75" customHeight="1">
      <c r="A31" s="38"/>
      <c r="B31" s="144"/>
      <c r="C31" s="144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38"/>
      <c r="X31" s="38"/>
      <c r="Y31" s="38"/>
      <c r="Z31" s="38"/>
      <c r="AA31" s="38"/>
    </row>
    <row r="32" spans="1:27" ht="15.75" customHeight="1">
      <c r="A32" s="38"/>
      <c r="B32" s="15"/>
      <c r="C32" s="15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1:27" ht="15.75" customHeight="1">
      <c r="A33" s="38"/>
      <c r="B33" s="144"/>
      <c r="C33" s="144"/>
      <c r="D33" s="213"/>
      <c r="E33" s="213"/>
      <c r="F33" s="213"/>
      <c r="G33" s="213"/>
      <c r="H33" s="213"/>
      <c r="I33" s="213"/>
      <c r="J33" s="213"/>
      <c r="K33" s="146"/>
      <c r="L33" s="146"/>
      <c r="M33" s="213"/>
      <c r="N33" s="213"/>
      <c r="O33" s="213"/>
      <c r="P33" s="213"/>
      <c r="Q33" s="213"/>
      <c r="R33" s="213"/>
      <c r="S33" s="213"/>
      <c r="T33" s="213"/>
      <c r="U33" s="38"/>
      <c r="V33" s="38"/>
      <c r="W33" s="38"/>
      <c r="X33" s="38"/>
      <c r="Y33" s="38"/>
      <c r="Z33" s="38"/>
      <c r="AA33" s="38"/>
    </row>
    <row r="34" spans="1:27" ht="15.75" customHeight="1">
      <c r="A34" s="38"/>
      <c r="B34" s="144"/>
      <c r="C34" s="144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38"/>
      <c r="V34" s="38"/>
      <c r="W34" s="38"/>
      <c r="X34" s="38"/>
      <c r="Y34" s="38"/>
      <c r="Z34" s="38"/>
      <c r="AA34" s="38"/>
    </row>
    <row r="35" spans="1:27" ht="15.75" customHeight="1">
      <c r="A35" s="38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38"/>
      <c r="V35" s="38"/>
      <c r="W35" s="38"/>
      <c r="X35" s="38"/>
      <c r="Y35" s="38"/>
      <c r="Z35" s="38"/>
      <c r="AA35" s="38"/>
    </row>
    <row r="36" spans="1:27" ht="15.75" customHeight="1">
      <c r="A36" s="38"/>
      <c r="B36" s="144"/>
      <c r="C36" s="144"/>
      <c r="D36" s="157"/>
      <c r="E36" s="155"/>
      <c r="F36" s="155"/>
      <c r="G36" s="157"/>
      <c r="H36" s="155"/>
      <c r="I36" s="155"/>
      <c r="J36" s="157"/>
      <c r="K36" s="155"/>
      <c r="L36" s="155"/>
      <c r="M36" s="157"/>
      <c r="N36" s="155"/>
      <c r="O36" s="155"/>
      <c r="P36" s="157"/>
      <c r="Q36" s="155"/>
      <c r="R36" s="155"/>
      <c r="S36" s="157"/>
      <c r="T36" s="155"/>
      <c r="U36" s="38"/>
      <c r="V36" s="38"/>
      <c r="W36" s="38"/>
      <c r="X36" s="38"/>
      <c r="Y36" s="38"/>
      <c r="Z36" s="38"/>
      <c r="AA36" s="38"/>
    </row>
    <row r="37" spans="1:27" ht="16.5" customHeight="1">
      <c r="A37" s="38"/>
      <c r="B37" s="144"/>
      <c r="C37" s="144"/>
      <c r="D37" s="157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38"/>
      <c r="X37" s="38"/>
      <c r="Y37" s="38"/>
      <c r="Z37" s="38"/>
      <c r="AA37" s="38"/>
    </row>
    <row r="38" spans="1:27" ht="15.75" customHeight="1">
      <c r="A38" s="38"/>
      <c r="B38" s="144"/>
      <c r="C38" s="144"/>
      <c r="D38" s="15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 spans="1:27" ht="15.75" customHeight="1">
      <c r="A39" s="38"/>
      <c r="B39" s="144"/>
      <c r="C39" s="144"/>
      <c r="D39" s="15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27" ht="15.75" customHeight="1">
      <c r="A40" s="38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1"/>
      <c r="W40" s="38"/>
      <c r="X40" s="38"/>
      <c r="Y40" s="38"/>
      <c r="Z40" s="38"/>
      <c r="AA40" s="38"/>
    </row>
    <row r="41" spans="1:27" ht="15.75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152"/>
      <c r="W41" s="38"/>
      <c r="X41" s="38"/>
      <c r="Y41" s="38"/>
      <c r="Z41" s="38"/>
      <c r="AA41" s="38"/>
    </row>
    <row r="42" spans="1:27" ht="15.75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 spans="1:27" ht="15.75" customHeight="1">
      <c r="A43" s="38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38"/>
      <c r="W43" s="38"/>
      <c r="X43" s="38"/>
      <c r="Y43" s="38"/>
      <c r="Z43" s="38"/>
      <c r="AA43" s="38"/>
    </row>
    <row r="44" spans="1:27" ht="15.75" customHeight="1">
      <c r="A44" s="38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38"/>
      <c r="W44" s="38"/>
      <c r="X44" s="38"/>
      <c r="Y44" s="38"/>
      <c r="Z44" s="38"/>
      <c r="AA44" s="38"/>
    </row>
    <row r="45" spans="1:27" ht="15.75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ht="15.75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</row>
    <row r="47" spans="1:27" ht="15.75" customHeight="1">
      <c r="A47" s="38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38"/>
      <c r="W47" s="38"/>
      <c r="X47" s="38"/>
      <c r="Y47" s="38"/>
      <c r="Z47" s="38"/>
      <c r="AA47" s="38"/>
    </row>
    <row r="48" spans="1:27" ht="15.75" customHeight="1">
      <c r="A48" s="38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38"/>
      <c r="W48" s="38"/>
      <c r="X48" s="38"/>
      <c r="Y48" s="38"/>
      <c r="Z48" s="38"/>
      <c r="AA48" s="38"/>
    </row>
    <row r="49" spans="1:27" ht="12.7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 spans="1:27" ht="15.7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1:27" ht="15.75" customHeight="1">
      <c r="A51" s="38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38"/>
      <c r="W51" s="38"/>
      <c r="X51" s="38"/>
      <c r="Y51" s="38"/>
      <c r="Z51" s="38"/>
      <c r="AA51" s="38"/>
    </row>
    <row r="52" spans="1:27" ht="15.75" customHeight="1">
      <c r="A52" s="38"/>
      <c r="B52" s="166"/>
      <c r="C52" s="166"/>
      <c r="D52" s="146"/>
      <c r="E52" s="146"/>
      <c r="F52" s="146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</row>
    <row r="53" spans="1:27" ht="15.75" customHeight="1">
      <c r="A53" s="38"/>
      <c r="B53" s="144"/>
      <c r="C53" s="144"/>
      <c r="D53" s="144"/>
      <c r="E53" s="144"/>
      <c r="F53" s="144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 spans="1:27" ht="15.75" customHeight="1">
      <c r="A54" s="38"/>
      <c r="B54" s="169"/>
      <c r="C54" s="169"/>
      <c r="D54" s="157"/>
      <c r="E54" s="157"/>
      <c r="F54" s="15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1:27" ht="15.75" customHeight="1">
      <c r="A55" s="38"/>
      <c r="B55" s="214"/>
      <c r="C55" s="214"/>
      <c r="D55" s="214"/>
      <c r="E55" s="15"/>
      <c r="F55" s="15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ht="15.75" customHeight="1">
      <c r="A56" s="38"/>
      <c r="B56" s="15"/>
      <c r="C56" s="15"/>
      <c r="D56" s="15"/>
      <c r="E56" s="15"/>
      <c r="F56" s="15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</row>
    <row r="57" spans="1:27" ht="15.75" customHeight="1">
      <c r="A57" s="38"/>
      <c r="B57" s="166"/>
      <c r="C57" s="166"/>
      <c r="D57" s="213"/>
      <c r="E57" s="213"/>
      <c r="F57" s="146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</row>
    <row r="58" spans="1:27" ht="15.75" customHeight="1">
      <c r="A58" s="38"/>
      <c r="B58" s="166"/>
      <c r="C58" s="166"/>
      <c r="D58" s="146"/>
      <c r="E58" s="146"/>
      <c r="F58" s="146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</row>
    <row r="59" spans="1:27" ht="15.75" customHeight="1">
      <c r="A59" s="38"/>
      <c r="B59" s="144"/>
      <c r="C59" s="144"/>
      <c r="D59" s="144"/>
      <c r="E59" s="144"/>
      <c r="F59" s="144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1:27" ht="12.75" customHeight="1">
      <c r="A60" s="38"/>
      <c r="B60" s="169"/>
      <c r="C60" s="169"/>
      <c r="D60" s="157"/>
      <c r="E60" s="157"/>
      <c r="F60" s="157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147"/>
      <c r="Z60" s="147"/>
      <c r="AA60" s="147"/>
    </row>
    <row r="61" spans="1:27" ht="15.75" customHeight="1">
      <c r="A61" s="38"/>
      <c r="B61" s="169"/>
      <c r="C61" s="169"/>
      <c r="D61" s="157"/>
      <c r="E61" s="157"/>
      <c r="F61" s="157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5"/>
      <c r="V61" s="38"/>
      <c r="W61" s="38"/>
      <c r="X61" s="38"/>
      <c r="Y61" s="38"/>
      <c r="Z61" s="38"/>
      <c r="AA61" s="38"/>
    </row>
    <row r="62" spans="1:27" ht="15.75" customHeight="1">
      <c r="A62" s="38"/>
      <c r="B62" s="169"/>
      <c r="C62" s="169"/>
      <c r="D62" s="157"/>
      <c r="E62" s="157"/>
      <c r="F62" s="157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38"/>
      <c r="W62" s="38"/>
      <c r="X62" s="38"/>
      <c r="Y62" s="38"/>
      <c r="Z62" s="38"/>
      <c r="AA62" s="38"/>
    </row>
    <row r="63" spans="1:27" ht="15.75" customHeight="1">
      <c r="A63" s="38"/>
      <c r="B63" s="169"/>
      <c r="C63" s="169"/>
      <c r="D63" s="157"/>
      <c r="E63" s="157"/>
      <c r="F63" s="157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38"/>
      <c r="W63" s="38"/>
      <c r="X63" s="38"/>
      <c r="Y63" s="38"/>
      <c r="Z63" s="38"/>
      <c r="AA63" s="38"/>
    </row>
    <row r="64" spans="1:27" ht="15.75" customHeight="1">
      <c r="A64" s="38"/>
      <c r="B64" s="170"/>
      <c r="C64" s="170"/>
      <c r="D64" s="168"/>
      <c r="E64" s="168"/>
      <c r="F64" s="168"/>
      <c r="G64" s="157"/>
      <c r="H64" s="84"/>
      <c r="I64" s="84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38"/>
      <c r="W64" s="38"/>
      <c r="X64" s="38"/>
      <c r="Y64" s="38"/>
      <c r="Z64" s="38"/>
      <c r="AA64" s="38"/>
    </row>
    <row r="65" spans="1:27" ht="15.75" customHeight="1">
      <c r="A65" s="38"/>
      <c r="B65" s="144"/>
      <c r="C65" s="144"/>
      <c r="D65" s="157"/>
      <c r="E65" s="84"/>
      <c r="F65" s="84"/>
      <c r="G65" s="157"/>
      <c r="H65" s="84"/>
      <c r="I65" s="84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38"/>
      <c r="W65" s="38"/>
      <c r="X65" s="38"/>
      <c r="Y65" s="38"/>
      <c r="Z65" s="38"/>
      <c r="AA65" s="38"/>
    </row>
    <row r="66" spans="1:27" ht="15.75" customHeight="1">
      <c r="A66" s="38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7"/>
      <c r="Z66" s="147"/>
      <c r="AA66" s="147"/>
    </row>
    <row r="67" spans="1:27" ht="15.75" customHeight="1">
      <c r="A67" s="38"/>
      <c r="B67" s="144"/>
      <c r="C67" s="144"/>
      <c r="D67" s="213"/>
      <c r="E67" s="213"/>
      <c r="F67" s="213"/>
      <c r="G67" s="213"/>
      <c r="H67" s="213"/>
      <c r="I67" s="213"/>
      <c r="J67" s="213"/>
      <c r="K67" s="213"/>
      <c r="L67" s="146"/>
      <c r="M67" s="213"/>
      <c r="N67" s="213"/>
      <c r="O67" s="213"/>
      <c r="P67" s="213"/>
      <c r="Q67" s="213"/>
      <c r="R67" s="213"/>
      <c r="S67" s="213"/>
      <c r="T67" s="213"/>
      <c r="U67" s="15"/>
      <c r="V67" s="15"/>
      <c r="W67" s="15"/>
      <c r="X67" s="15"/>
      <c r="Y67" s="15"/>
      <c r="Z67" s="15"/>
      <c r="AA67" s="15"/>
    </row>
    <row r="68" spans="1:27" ht="15.75" customHeight="1">
      <c r="A68" s="38"/>
      <c r="B68" s="144"/>
      <c r="C68" s="144"/>
      <c r="D68" s="146"/>
      <c r="E68" s="146"/>
      <c r="F68" s="146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15.75" customHeight="1">
      <c r="A69" s="38"/>
      <c r="B69" s="144"/>
      <c r="C69" s="144"/>
      <c r="D69" s="144"/>
      <c r="E69" s="144"/>
      <c r="F69" s="144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15.75" customHeight="1">
      <c r="A70" s="38"/>
      <c r="B70" s="144"/>
      <c r="C70" s="144"/>
      <c r="D70" s="157"/>
      <c r="E70" s="84"/>
      <c r="F70" s="84"/>
      <c r="G70" s="157"/>
      <c r="H70" s="84"/>
      <c r="I70" s="84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ht="16.5" customHeight="1">
      <c r="A71" s="38"/>
      <c r="B71" s="144"/>
      <c r="C71" s="144"/>
      <c r="D71" s="157"/>
      <c r="E71" s="84"/>
      <c r="F71" s="84"/>
      <c r="G71" s="157"/>
      <c r="H71" s="84"/>
      <c r="I71" s="84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ht="16.5" customHeight="1">
      <c r="A72" s="38"/>
      <c r="B72" s="144"/>
      <c r="C72" s="144"/>
      <c r="D72" s="157"/>
      <c r="E72" s="84"/>
      <c r="F72" s="84"/>
      <c r="G72" s="157"/>
      <c r="H72" s="84"/>
      <c r="I72" s="84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ht="15.75" customHeight="1">
      <c r="A73" s="38"/>
      <c r="B73" s="144"/>
      <c r="C73" s="144"/>
      <c r="D73" s="157"/>
      <c r="E73" s="84"/>
      <c r="F73" s="84"/>
      <c r="G73" s="157"/>
      <c r="H73" s="84"/>
      <c r="I73" s="84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15.75" customHeight="1">
      <c r="A74" s="38"/>
      <c r="B74" s="166"/>
      <c r="C74" s="166"/>
      <c r="D74" s="167"/>
      <c r="E74" s="84"/>
      <c r="F74" s="84"/>
      <c r="G74" s="167"/>
      <c r="H74" s="84"/>
      <c r="I74" s="84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15.75" customHeight="1">
      <c r="A75" s="38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 ht="15.75" customHeight="1">
      <c r="A76" s="38"/>
      <c r="B76" s="15"/>
      <c r="C76" s="15"/>
      <c r="D76" s="157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ht="15.75" customHeight="1">
      <c r="A77" s="38"/>
      <c r="B77" s="144"/>
      <c r="C77" s="144"/>
      <c r="D77" s="157"/>
      <c r="E77" s="157"/>
      <c r="F77" s="157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ht="15.75" customHeight="1">
      <c r="A78" s="38"/>
      <c r="B78" s="144"/>
      <c r="C78" s="144"/>
      <c r="D78" s="157"/>
      <c r="E78" s="157"/>
      <c r="F78" s="157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15.75" customHeight="1">
      <c r="A79" s="38"/>
      <c r="B79" s="144"/>
      <c r="C79" s="144"/>
      <c r="D79" s="157"/>
      <c r="E79" s="157"/>
      <c r="F79" s="157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15.75" customHeight="1">
      <c r="A80" s="38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ht="15.75" customHeight="1">
      <c r="A81" s="38"/>
      <c r="B81" s="15"/>
      <c r="C81" s="15"/>
      <c r="D81" s="84"/>
      <c r="E81" s="84"/>
      <c r="F81" s="84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38"/>
      <c r="AA81" s="38"/>
    </row>
    <row r="82" spans="1:27" ht="15.75" customHeight="1">
      <c r="A82" s="38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38"/>
      <c r="AA82" s="38"/>
    </row>
    <row r="83" spans="1:27" ht="16.5" customHeight="1">
      <c r="A83" s="38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38"/>
      <c r="AA83" s="38"/>
    </row>
    <row r="84" spans="1:27" ht="15.75" customHeight="1">
      <c r="A84" s="38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38"/>
      <c r="AA84" s="38"/>
    </row>
    <row r="85" spans="1:27" ht="15.75" customHeight="1">
      <c r="A85" s="38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38"/>
      <c r="AA85" s="38"/>
    </row>
    <row r="86" spans="1:27" ht="15.75" customHeight="1">
      <c r="A86" s="38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38"/>
      <c r="AA86" s="38"/>
    </row>
    <row r="87" spans="1:27" ht="15.75" customHeight="1">
      <c r="A87" s="38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38"/>
      <c r="AA87" s="38"/>
    </row>
    <row r="88" spans="1:27" ht="15.75" customHeight="1">
      <c r="A88" s="38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38"/>
      <c r="AA88" s="38"/>
    </row>
    <row r="89" spans="1:27" ht="15.75" customHeight="1">
      <c r="A89" s="38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38"/>
      <c r="AA89" s="38"/>
    </row>
    <row r="90" spans="1:27" ht="15.75" customHeight="1">
      <c r="A90" s="38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46"/>
      <c r="Z90" s="38"/>
      <c r="AA90" s="38"/>
    </row>
    <row r="91" spans="1:27" ht="15.75" customHeight="1">
      <c r="A91" s="38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44"/>
      <c r="Z91" s="38"/>
      <c r="AA91" s="38"/>
    </row>
    <row r="92" spans="1:27" ht="15.75" customHeight="1">
      <c r="A92" s="38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7"/>
      <c r="Z92" s="38"/>
      <c r="AA92" s="38"/>
    </row>
    <row r="93" spans="1:27" ht="15.75" customHeight="1">
      <c r="A93" s="38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7"/>
      <c r="Z93" s="38"/>
      <c r="AA93" s="38"/>
    </row>
    <row r="94" spans="1:27" ht="15.75" customHeight="1">
      <c r="A94" s="38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7"/>
      <c r="Z94" s="38"/>
      <c r="AA94" s="38"/>
    </row>
    <row r="95" spans="1:27" ht="15.75" customHeight="1">
      <c r="A95" s="38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7"/>
      <c r="Z95" s="38"/>
      <c r="AA95" s="38"/>
    </row>
    <row r="96" spans="1:27" ht="15.75" customHeight="1">
      <c r="A96" s="38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68"/>
      <c r="Z96" s="38"/>
      <c r="AA96" s="38"/>
    </row>
  </sheetData>
  <mergeCells count="13">
    <mergeCell ref="D67:K67"/>
    <mergeCell ref="M67:T67"/>
    <mergeCell ref="D33:J33"/>
    <mergeCell ref="M33:T33"/>
    <mergeCell ref="B55:D55"/>
    <mergeCell ref="D57:E57"/>
    <mergeCell ref="D2:T2"/>
    <mergeCell ref="D4:K4"/>
    <mergeCell ref="M4:T4"/>
    <mergeCell ref="D21:T21"/>
    <mergeCell ref="D22:K22"/>
    <mergeCell ref="M22:T22"/>
    <mergeCell ref="B20:E20"/>
  </mergeCells>
  <pageMargins left="0.7" right="0.7" top="0.75" bottom="0.75" header="0.3" footer="0.3"/>
  <pageSetup scale="35" orientation="landscape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3"/>
  <sheetViews>
    <sheetView showGridLines="0" topLeftCell="A5" zoomScale="120" zoomScaleNormal="120" workbookViewId="0">
      <selection activeCell="L18" sqref="L18"/>
    </sheetView>
  </sheetViews>
  <sheetFormatPr baseColWidth="10" defaultColWidth="11" defaultRowHeight="15.75" customHeight="1"/>
  <cols>
    <col min="1" max="1" width="13.375" style="228" customWidth="1"/>
    <col min="2" max="2" width="39.125" style="228" customWidth="1"/>
    <col min="3" max="3" width="1.375" style="228" customWidth="1"/>
    <col min="4" max="4" width="10.625" style="228" customWidth="1"/>
    <col min="5" max="5" width="1.375" style="228" customWidth="1"/>
    <col min="6" max="6" width="10.625" style="228" customWidth="1"/>
    <col min="7" max="7" width="1.375" style="228" customWidth="1"/>
    <col min="8" max="8" width="10.625" style="228" customWidth="1"/>
    <col min="9" max="9" width="1.375" style="228" customWidth="1"/>
    <col min="10" max="10" width="10.625" style="228" customWidth="1"/>
    <col min="11" max="18" width="11" style="228" customWidth="1"/>
    <col min="19" max="16384" width="11" style="228"/>
  </cols>
  <sheetData>
    <row r="1" spans="1:17" ht="17.4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18.75" customHeight="1">
      <c r="A2" s="19"/>
      <c r="B2" s="193" t="s">
        <v>80</v>
      </c>
      <c r="C2" s="194"/>
      <c r="D2" s="194"/>
      <c r="E2" s="194"/>
      <c r="F2" s="194"/>
      <c r="G2" s="194"/>
      <c r="H2" s="194"/>
      <c r="I2" s="194"/>
      <c r="J2" s="194"/>
      <c r="K2" s="19"/>
      <c r="L2" s="19"/>
      <c r="M2" s="19"/>
      <c r="N2" s="19"/>
      <c r="O2" s="19"/>
      <c r="P2" s="19"/>
      <c r="Q2" s="19"/>
    </row>
    <row r="3" spans="1:17" ht="17.4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1.5" customHeight="1">
      <c r="A4" s="19"/>
      <c r="B4" s="231" t="s">
        <v>1</v>
      </c>
      <c r="C4" s="19"/>
      <c r="D4" s="171">
        <v>44926</v>
      </c>
      <c r="E4" s="308"/>
      <c r="F4" s="171">
        <v>44561</v>
      </c>
      <c r="G4" s="308"/>
      <c r="H4" s="8" t="s">
        <v>81</v>
      </c>
      <c r="I4" s="308"/>
      <c r="J4" s="8" t="s">
        <v>184</v>
      </c>
      <c r="K4" s="19"/>
      <c r="L4" s="19"/>
      <c r="M4" s="19"/>
      <c r="N4" s="19"/>
      <c r="O4" s="19"/>
      <c r="P4" s="19"/>
      <c r="Q4" s="19"/>
    </row>
    <row r="5" spans="1:17" ht="17.45" customHeight="1">
      <c r="A5" s="19"/>
      <c r="B5" s="19"/>
      <c r="C5" s="19"/>
      <c r="D5" s="308"/>
      <c r="E5" s="308"/>
      <c r="F5" s="308"/>
      <c r="G5" s="308"/>
      <c r="H5" s="308"/>
      <c r="I5" s="308"/>
      <c r="J5" s="6"/>
      <c r="K5" s="19"/>
      <c r="L5" s="19"/>
      <c r="M5" s="19"/>
      <c r="N5" s="19"/>
      <c r="O5" s="19"/>
      <c r="P5" s="19"/>
      <c r="Q5" s="19"/>
    </row>
    <row r="6" spans="1:17" ht="17.45" customHeight="1">
      <c r="A6" s="19"/>
      <c r="B6" s="122" t="s">
        <v>82</v>
      </c>
      <c r="C6" s="118"/>
      <c r="D6" s="123">
        <v>393040</v>
      </c>
      <c r="E6" s="26"/>
      <c r="F6" s="123">
        <v>358713</v>
      </c>
      <c r="G6" s="26"/>
      <c r="H6" s="309">
        <f>(D6-F6)/F6*100</f>
        <v>9.5694886998798481</v>
      </c>
      <c r="I6" s="310"/>
      <c r="J6" s="123">
        <f>D6-F6</f>
        <v>34327</v>
      </c>
      <c r="K6" s="19"/>
      <c r="L6" s="22"/>
      <c r="M6" s="19"/>
      <c r="N6" s="19"/>
      <c r="O6" s="19"/>
      <c r="P6" s="19"/>
      <c r="Q6" s="19"/>
    </row>
    <row r="7" spans="1:17" ht="17.45" customHeight="1">
      <c r="A7" s="19"/>
      <c r="B7" s="122" t="s">
        <v>83</v>
      </c>
      <c r="C7" s="118"/>
      <c r="D7" s="123">
        <f>D8+D9</f>
        <v>77349</v>
      </c>
      <c r="E7" s="26"/>
      <c r="F7" s="123">
        <f>F8+F9</f>
        <v>58104</v>
      </c>
      <c r="G7" s="26"/>
      <c r="H7" s="309">
        <f>(D7-F7)/F7*100</f>
        <v>33.12164394878149</v>
      </c>
      <c r="I7" s="310"/>
      <c r="J7" s="123">
        <f>D7-F7</f>
        <v>19245</v>
      </c>
      <c r="K7" s="19"/>
      <c r="L7" s="22"/>
      <c r="M7" s="118"/>
      <c r="N7" s="118"/>
      <c r="O7" s="308"/>
      <c r="P7" s="308"/>
      <c r="Q7" s="308"/>
    </row>
    <row r="8" spans="1:17" ht="17.45" customHeight="1">
      <c r="A8" s="19"/>
      <c r="B8" s="250" t="s">
        <v>84</v>
      </c>
      <c r="C8" s="19"/>
      <c r="D8" s="116">
        <v>241119</v>
      </c>
      <c r="E8" s="116"/>
      <c r="F8" s="116">
        <v>248876</v>
      </c>
      <c r="G8" s="116"/>
      <c r="H8" s="20">
        <f>(D8-F8)/F8*100</f>
        <v>-3.1168131921117346</v>
      </c>
      <c r="I8" s="20"/>
      <c r="J8" s="116">
        <f>D8-F8</f>
        <v>-7757</v>
      </c>
      <c r="K8" s="19"/>
      <c r="L8" s="22"/>
      <c r="M8" s="118"/>
      <c r="N8" s="118"/>
      <c r="O8" s="26"/>
      <c r="P8" s="26"/>
      <c r="Q8" s="304"/>
    </row>
    <row r="9" spans="1:17" ht="17.45" customHeight="1">
      <c r="A9" s="19"/>
      <c r="B9" s="250" t="s">
        <v>85</v>
      </c>
      <c r="C9" s="19"/>
      <c r="D9" s="116">
        <v>-163770</v>
      </c>
      <c r="E9" s="116"/>
      <c r="F9" s="116">
        <v>-190772</v>
      </c>
      <c r="G9" s="116"/>
      <c r="H9" s="20">
        <f>(D9-F9)/F9*100</f>
        <v>-14.154068731260352</v>
      </c>
      <c r="I9" s="20"/>
      <c r="J9" s="116">
        <f>D9-F9</f>
        <v>27002</v>
      </c>
      <c r="K9" s="19"/>
      <c r="L9" s="22"/>
      <c r="M9" s="118"/>
      <c r="N9" s="118"/>
      <c r="O9" s="26"/>
      <c r="P9" s="26"/>
      <c r="Q9" s="304"/>
    </row>
    <row r="10" spans="1:17" ht="17.45" customHeight="1">
      <c r="A10" s="19"/>
      <c r="B10" s="19"/>
      <c r="C10" s="19"/>
      <c r="D10" s="116"/>
      <c r="E10" s="116"/>
      <c r="F10" s="116"/>
      <c r="G10" s="116"/>
      <c r="H10" s="20"/>
      <c r="I10" s="20"/>
      <c r="J10" s="116"/>
      <c r="K10" s="19"/>
      <c r="L10" s="22"/>
      <c r="M10" s="118"/>
      <c r="N10" s="118"/>
      <c r="O10" s="26"/>
      <c r="P10" s="26"/>
      <c r="Q10" s="304"/>
    </row>
    <row r="11" spans="1:17" s="321" customFormat="1" ht="18.75" customHeight="1">
      <c r="A11" s="311"/>
      <c r="B11" s="319" t="s">
        <v>170</v>
      </c>
      <c r="C11" s="311"/>
      <c r="D11" s="129">
        <f>D7+D6</f>
        <v>470389</v>
      </c>
      <c r="E11" s="313"/>
      <c r="F11" s="129">
        <f>F7+F6</f>
        <v>416817</v>
      </c>
      <c r="G11" s="313"/>
      <c r="H11" s="314">
        <f>(D11-F11)/F11*100</f>
        <v>12.852642766489849</v>
      </c>
      <c r="I11" s="315"/>
      <c r="J11" s="129">
        <f>D11-F11</f>
        <v>53572</v>
      </c>
      <c r="K11" s="311"/>
      <c r="L11" s="320"/>
      <c r="M11" s="311"/>
      <c r="N11" s="311"/>
      <c r="O11" s="312"/>
      <c r="P11" s="312"/>
      <c r="Q11" s="318"/>
    </row>
    <row r="12" spans="1:17" ht="17.45" customHeight="1">
      <c r="A12" s="19"/>
      <c r="B12" s="19"/>
      <c r="C12" s="19"/>
      <c r="D12" s="116"/>
      <c r="E12" s="116"/>
      <c r="F12" s="116"/>
      <c r="G12" s="116"/>
      <c r="H12" s="20"/>
      <c r="I12" s="20"/>
      <c r="J12" s="116"/>
      <c r="K12" s="19"/>
      <c r="L12" s="22"/>
      <c r="M12" s="19"/>
      <c r="N12" s="19"/>
      <c r="O12" s="116"/>
      <c r="P12" s="116"/>
      <c r="Q12" s="132"/>
    </row>
    <row r="13" spans="1:17" ht="17.45" customHeight="1">
      <c r="A13" s="19"/>
      <c r="B13" s="122" t="s">
        <v>86</v>
      </c>
      <c r="C13" s="118"/>
      <c r="D13" s="123">
        <v>360710</v>
      </c>
      <c r="E13" s="26"/>
      <c r="F13" s="123">
        <v>331613</v>
      </c>
      <c r="G13" s="26"/>
      <c r="H13" s="309">
        <f>(D13-F13)/F13*100</f>
        <v>8.7743845989150007</v>
      </c>
      <c r="I13" s="310"/>
      <c r="J13" s="123">
        <f>D13-F13</f>
        <v>29097</v>
      </c>
      <c r="K13" s="19"/>
      <c r="L13" s="22"/>
      <c r="M13" s="19"/>
      <c r="N13" s="19"/>
      <c r="O13" s="116"/>
      <c r="P13" s="116"/>
      <c r="Q13" s="132"/>
    </row>
    <row r="14" spans="1:17" ht="17.45" customHeight="1">
      <c r="A14" s="19"/>
      <c r="B14" s="122" t="s">
        <v>87</v>
      </c>
      <c r="C14" s="118"/>
      <c r="D14" s="123">
        <v>75110</v>
      </c>
      <c r="E14" s="26"/>
      <c r="F14" s="123">
        <v>65841</v>
      </c>
      <c r="G14" s="26"/>
      <c r="H14" s="309">
        <f>(D14-F14)/F14*100</f>
        <v>14.077854224571315</v>
      </c>
      <c r="I14" s="310"/>
      <c r="J14" s="123">
        <f>D14-F14</f>
        <v>9269</v>
      </c>
      <c r="K14" s="19"/>
      <c r="L14" s="22"/>
      <c r="M14" s="118"/>
      <c r="N14" s="118"/>
      <c r="O14" s="26"/>
      <c r="P14" s="26"/>
      <c r="Q14" s="304"/>
    </row>
    <row r="15" spans="1:17" ht="17.45" customHeight="1">
      <c r="A15" s="19"/>
      <c r="B15" s="122" t="s">
        <v>88</v>
      </c>
      <c r="C15" s="118"/>
      <c r="D15" s="123">
        <v>34569</v>
      </c>
      <c r="E15" s="26"/>
      <c r="F15" s="123">
        <v>19363</v>
      </c>
      <c r="G15" s="26"/>
      <c r="H15" s="309">
        <f>(D15-F15)/F15*100</f>
        <v>78.531219335846714</v>
      </c>
      <c r="I15" s="310"/>
      <c r="J15" s="123">
        <f>D15-F15</f>
        <v>15206</v>
      </c>
      <c r="K15" s="19"/>
      <c r="L15" s="22"/>
      <c r="M15" s="118"/>
      <c r="N15" s="118"/>
      <c r="O15" s="26"/>
      <c r="P15" s="26"/>
      <c r="Q15" s="304"/>
    </row>
    <row r="16" spans="1:17" ht="17.45" customHeight="1">
      <c r="A16" s="19"/>
      <c r="B16" s="118"/>
      <c r="C16" s="118"/>
      <c r="D16" s="26"/>
      <c r="E16" s="26"/>
      <c r="F16" s="26"/>
      <c r="G16" s="26"/>
      <c r="H16" s="310"/>
      <c r="I16" s="310"/>
      <c r="J16" s="26"/>
      <c r="K16" s="19"/>
      <c r="L16" s="22"/>
      <c r="M16" s="118"/>
      <c r="N16" s="118"/>
      <c r="O16" s="26"/>
      <c r="P16" s="26"/>
      <c r="Q16" s="304"/>
    </row>
    <row r="17" spans="1:17" ht="18.75" customHeight="1">
      <c r="A17" s="19"/>
      <c r="B17" s="97" t="s">
        <v>89</v>
      </c>
      <c r="C17" s="242"/>
      <c r="D17" s="129">
        <f>D15+D14+D13</f>
        <v>470389</v>
      </c>
      <c r="E17" s="313"/>
      <c r="F17" s="129">
        <f>F15+F14+F13</f>
        <v>416817</v>
      </c>
      <c r="G17" s="313"/>
      <c r="H17" s="314">
        <f>(D17-F17)/F17*100</f>
        <v>12.852642766489849</v>
      </c>
      <c r="I17" s="315"/>
      <c r="J17" s="129">
        <f>D17-F17</f>
        <v>53572</v>
      </c>
      <c r="K17" s="19"/>
      <c r="L17" s="22"/>
      <c r="M17" s="242"/>
      <c r="N17" s="242"/>
      <c r="O17" s="313"/>
      <c r="P17" s="313"/>
      <c r="Q17" s="306"/>
    </row>
    <row r="18" spans="1:17" ht="17.45" customHeight="1">
      <c r="A18" s="19"/>
      <c r="B18" s="118"/>
      <c r="C18" s="118"/>
      <c r="D18" s="26"/>
      <c r="E18" s="26"/>
      <c r="F18" s="26"/>
      <c r="G18" s="26"/>
      <c r="H18" s="310"/>
      <c r="I18" s="310"/>
      <c r="J18" s="26"/>
      <c r="K18" s="19"/>
      <c r="L18" s="22"/>
      <c r="M18" s="118"/>
      <c r="N18" s="118"/>
      <c r="O18" s="26"/>
      <c r="P18" s="26"/>
      <c r="Q18" s="304"/>
    </row>
    <row r="19" spans="1:17" ht="17.45" customHeight="1">
      <c r="A19" s="19"/>
      <c r="B19" s="118"/>
      <c r="C19" s="118"/>
      <c r="D19" s="26"/>
      <c r="E19" s="26"/>
      <c r="F19" s="26"/>
      <c r="G19" s="26"/>
      <c r="H19" s="310"/>
      <c r="I19" s="310"/>
      <c r="J19" s="26"/>
      <c r="K19" s="19"/>
      <c r="L19" s="22"/>
      <c r="M19" s="118"/>
      <c r="N19" s="118"/>
      <c r="O19" s="26"/>
      <c r="P19" s="26"/>
      <c r="Q19" s="304"/>
    </row>
    <row r="20" spans="1:17" ht="17.45" customHeight="1">
      <c r="A20" s="19"/>
      <c r="B20" s="122" t="s">
        <v>90</v>
      </c>
      <c r="C20" s="19"/>
      <c r="D20" s="316">
        <f>D14/D13</f>
        <v>0.20822821657287016</v>
      </c>
      <c r="E20" s="304"/>
      <c r="F20" s="316">
        <f>F14/F13</f>
        <v>0.19854770470397723</v>
      </c>
      <c r="G20" s="304"/>
      <c r="H20" s="19"/>
      <c r="I20" s="19"/>
      <c r="J20" s="19"/>
      <c r="K20" s="19"/>
      <c r="L20" s="19"/>
      <c r="M20" s="19"/>
    </row>
    <row r="21" spans="1:17" ht="17.45" customHeight="1">
      <c r="A21" s="19"/>
      <c r="B21" s="19"/>
      <c r="C21" s="19"/>
      <c r="D21" s="116"/>
      <c r="E21" s="317"/>
      <c r="F21" s="116"/>
      <c r="G21" s="317"/>
      <c r="H21" s="19"/>
      <c r="I21" s="19"/>
      <c r="J21" s="19"/>
      <c r="K21" s="19"/>
      <c r="L21" s="19"/>
      <c r="M21" s="19"/>
    </row>
    <row r="22" spans="1:17" ht="17.45" customHeight="1">
      <c r="A22" s="19"/>
      <c r="B22" s="122" t="s">
        <v>91</v>
      </c>
      <c r="C22" s="19"/>
      <c r="D22" s="316">
        <f>D14/142874</f>
        <v>0.52570796645995777</v>
      </c>
      <c r="E22" s="304"/>
      <c r="F22" s="316">
        <f>F14/93799</f>
        <v>0.70193712086482796</v>
      </c>
      <c r="G22" s="304"/>
      <c r="H22" s="19"/>
      <c r="I22" s="19"/>
      <c r="J22" s="19"/>
      <c r="K22" s="19"/>
      <c r="L22" s="19"/>
      <c r="M22" s="19"/>
    </row>
    <row r="23" spans="1:17" ht="17.4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</sheetData>
  <mergeCells count="1">
    <mergeCell ref="B2:J2"/>
  </mergeCells>
  <pageMargins left="0.70866099999999999" right="0.70866099999999999" top="0.748031" bottom="0.748031" header="0.31496099999999999" footer="0.31496099999999999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42"/>
  <sheetViews>
    <sheetView showGridLines="0" tabSelected="1" zoomScale="120" zoomScaleNormal="120" workbookViewId="0">
      <selection activeCell="B34" sqref="B34"/>
    </sheetView>
  </sheetViews>
  <sheetFormatPr baseColWidth="10" defaultColWidth="10.875" defaultRowHeight="15.75" customHeight="1"/>
  <cols>
    <col min="1" max="1" width="11" style="229" customWidth="1"/>
    <col min="2" max="2" width="52.625" style="229" customWidth="1"/>
    <col min="3" max="3" width="1.375" style="229" customWidth="1"/>
    <col min="4" max="4" width="13.125" style="229" customWidth="1"/>
    <col min="5" max="5" width="1.375" style="229" customWidth="1"/>
    <col min="6" max="6" width="13.125" style="229" customWidth="1"/>
    <col min="7" max="11" width="11" style="229" customWidth="1"/>
    <col min="12" max="12" width="10.875" style="229" customWidth="1"/>
    <col min="13" max="16384" width="10.875" style="229"/>
  </cols>
  <sheetData>
    <row r="1" spans="1:11" ht="17.45" customHeight="1">
      <c r="A1" s="255"/>
      <c r="B1" s="2"/>
      <c r="C1" s="2"/>
      <c r="D1" s="2"/>
      <c r="E1" s="2"/>
      <c r="F1" s="2"/>
      <c r="G1" s="2"/>
      <c r="H1" s="2"/>
      <c r="I1" s="2"/>
      <c r="J1" s="2"/>
      <c r="K1" s="4"/>
    </row>
    <row r="2" spans="1:11" ht="21.75" customHeight="1">
      <c r="A2" s="256"/>
      <c r="B2" s="193" t="s">
        <v>187</v>
      </c>
      <c r="C2" s="194"/>
      <c r="D2" s="194"/>
      <c r="E2" s="194"/>
      <c r="F2" s="194"/>
      <c r="G2" s="19"/>
      <c r="H2" s="19"/>
      <c r="I2" s="19"/>
      <c r="J2" s="19"/>
      <c r="K2" s="30"/>
    </row>
    <row r="3" spans="1:11" ht="18.75" customHeight="1">
      <c r="A3" s="256"/>
      <c r="B3" s="120"/>
      <c r="C3" s="120"/>
      <c r="D3" s="120"/>
      <c r="E3" s="120"/>
      <c r="F3" s="120"/>
      <c r="G3" s="19"/>
      <c r="H3" s="19"/>
      <c r="I3" s="19"/>
      <c r="J3" s="19"/>
      <c r="K3" s="30"/>
    </row>
    <row r="4" spans="1:11" ht="17.45" customHeight="1">
      <c r="A4" s="256"/>
      <c r="B4" s="41"/>
      <c r="C4" s="41"/>
      <c r="D4" s="8" t="s">
        <v>188</v>
      </c>
      <c r="E4" s="91"/>
      <c r="F4" s="8" t="s">
        <v>189</v>
      </c>
      <c r="G4" s="19"/>
      <c r="H4" s="19"/>
      <c r="I4" s="19"/>
      <c r="J4" s="19"/>
      <c r="K4" s="30"/>
    </row>
    <row r="5" spans="1:11" ht="17.45" customHeight="1">
      <c r="A5" s="256"/>
      <c r="B5" s="41"/>
      <c r="C5" s="41"/>
      <c r="D5" s="43"/>
      <c r="E5" s="43"/>
      <c r="F5" s="43"/>
      <c r="G5" s="19"/>
      <c r="H5" s="19"/>
      <c r="I5" s="19"/>
      <c r="J5" s="19"/>
      <c r="K5" s="30"/>
    </row>
    <row r="6" spans="1:11" ht="17.45" customHeight="1">
      <c r="A6" s="256"/>
      <c r="B6" s="172" t="s">
        <v>92</v>
      </c>
      <c r="C6" s="41"/>
      <c r="D6" s="173"/>
      <c r="E6" s="43"/>
      <c r="F6" s="173"/>
      <c r="G6" s="19"/>
      <c r="H6" s="19"/>
      <c r="I6" s="19"/>
      <c r="J6" s="19"/>
      <c r="K6" s="30"/>
    </row>
    <row r="7" spans="1:11" ht="18.75" customHeight="1">
      <c r="A7" s="256"/>
      <c r="B7" s="322" t="s">
        <v>190</v>
      </c>
      <c r="C7" s="43"/>
      <c r="D7" s="174">
        <v>0.21</v>
      </c>
      <c r="E7" s="174"/>
      <c r="F7" s="174">
        <v>0.2</v>
      </c>
      <c r="G7" s="19"/>
      <c r="H7" s="19"/>
      <c r="I7" s="19"/>
      <c r="J7" s="19"/>
      <c r="K7" s="30"/>
    </row>
    <row r="8" spans="1:11" ht="18.75" customHeight="1">
      <c r="A8" s="256"/>
      <c r="B8" s="322" t="s">
        <v>191</v>
      </c>
      <c r="C8" s="43"/>
      <c r="D8" s="174">
        <v>0.53</v>
      </c>
      <c r="E8" s="174"/>
      <c r="F8" s="174">
        <v>0.7</v>
      </c>
      <c r="G8" s="19"/>
      <c r="H8" s="19"/>
      <c r="I8" s="19"/>
      <c r="J8" s="19"/>
      <c r="K8" s="30"/>
    </row>
    <row r="9" spans="1:11" ht="17.45" customHeight="1">
      <c r="A9" s="256"/>
      <c r="B9" s="42" t="s">
        <v>93</v>
      </c>
      <c r="C9" s="43"/>
      <c r="D9" s="174">
        <v>1.35</v>
      </c>
      <c r="E9" s="174"/>
      <c r="F9" s="174">
        <v>1.3</v>
      </c>
      <c r="G9" s="19"/>
      <c r="H9" s="19"/>
      <c r="I9" s="19"/>
      <c r="J9" s="19"/>
      <c r="K9" s="30"/>
    </row>
    <row r="10" spans="1:11" ht="17.45" customHeight="1">
      <c r="A10" s="256"/>
      <c r="B10" s="42" t="s">
        <v>94</v>
      </c>
      <c r="C10" s="43"/>
      <c r="D10" s="174">
        <v>1.17</v>
      </c>
      <c r="E10" s="174"/>
      <c r="F10" s="174">
        <v>1.17</v>
      </c>
      <c r="G10" s="19"/>
      <c r="H10" s="19"/>
      <c r="I10" s="19"/>
      <c r="J10" s="19"/>
      <c r="K10" s="30"/>
    </row>
    <row r="11" spans="1:11" ht="17.45" customHeight="1">
      <c r="A11" s="256"/>
      <c r="B11" s="190" t="s">
        <v>149</v>
      </c>
      <c r="C11" s="43"/>
      <c r="D11" s="174">
        <v>19.59</v>
      </c>
      <c r="E11" s="174"/>
      <c r="F11" s="174">
        <v>14.83</v>
      </c>
      <c r="G11" s="19"/>
      <c r="H11" s="19"/>
      <c r="I11" s="19"/>
      <c r="J11" s="19"/>
      <c r="K11" s="30"/>
    </row>
    <row r="12" spans="1:11" ht="17.45" customHeight="1">
      <c r="A12" s="256"/>
      <c r="B12" s="42" t="s">
        <v>95</v>
      </c>
      <c r="C12" s="43"/>
      <c r="D12" s="174">
        <v>60.09</v>
      </c>
      <c r="E12" s="174"/>
      <c r="F12" s="174">
        <v>57.92</v>
      </c>
      <c r="G12" s="19"/>
      <c r="H12" s="19"/>
      <c r="I12" s="19"/>
      <c r="J12" s="19"/>
      <c r="K12" s="30"/>
    </row>
    <row r="13" spans="1:11" ht="17.45" customHeight="1">
      <c r="A13" s="256"/>
      <c r="B13" s="42" t="s">
        <v>96</v>
      </c>
      <c r="C13" s="43"/>
      <c r="D13" s="174">
        <v>48.78</v>
      </c>
      <c r="E13" s="67"/>
      <c r="F13" s="174">
        <v>54.45</v>
      </c>
      <c r="G13" s="19"/>
      <c r="H13" s="19"/>
      <c r="I13" s="19"/>
      <c r="J13" s="19"/>
      <c r="K13" s="30"/>
    </row>
    <row r="14" spans="1:11" ht="17.45" customHeight="1">
      <c r="A14" s="256"/>
      <c r="B14" s="43"/>
      <c r="C14" s="43"/>
      <c r="D14" s="67"/>
      <c r="E14" s="67"/>
      <c r="F14" s="67"/>
      <c r="G14" s="19"/>
      <c r="H14" s="19"/>
      <c r="I14" s="19"/>
      <c r="J14" s="19"/>
      <c r="K14" s="30"/>
    </row>
    <row r="15" spans="1:11" ht="17.45" customHeight="1">
      <c r="A15" s="256"/>
      <c r="B15" s="172" t="s">
        <v>97</v>
      </c>
      <c r="C15" s="41"/>
      <c r="D15" s="175"/>
      <c r="E15" s="67"/>
      <c r="F15" s="175"/>
      <c r="G15" s="19"/>
      <c r="H15" s="19"/>
      <c r="I15" s="19"/>
      <c r="J15" s="19"/>
      <c r="K15" s="30"/>
    </row>
    <row r="16" spans="1:11" ht="17.45" customHeight="1">
      <c r="A16" s="256"/>
      <c r="B16" s="42" t="s">
        <v>98</v>
      </c>
      <c r="C16" s="43"/>
      <c r="D16" s="16">
        <v>1183</v>
      </c>
      <c r="E16" s="16"/>
      <c r="F16" s="16">
        <v>1563</v>
      </c>
      <c r="G16" s="19"/>
      <c r="H16" s="19"/>
      <c r="I16" s="19"/>
      <c r="J16" s="19"/>
      <c r="K16" s="30"/>
    </row>
    <row r="17" spans="1:11" ht="17.45" customHeight="1">
      <c r="A17" s="256"/>
      <c r="B17" s="42" t="s">
        <v>99</v>
      </c>
      <c r="C17" s="43"/>
      <c r="D17" s="16">
        <v>212243</v>
      </c>
      <c r="E17" s="16"/>
      <c r="F17" s="16">
        <v>177016</v>
      </c>
      <c r="G17" s="19"/>
      <c r="H17" s="19"/>
      <c r="I17" s="19"/>
      <c r="J17" s="19"/>
      <c r="K17" s="30"/>
    </row>
    <row r="18" spans="1:11" ht="17.45" customHeight="1">
      <c r="A18" s="256"/>
      <c r="B18" s="42" t="s">
        <v>100</v>
      </c>
      <c r="C18" s="43"/>
      <c r="D18" s="16">
        <v>157450</v>
      </c>
      <c r="E18" s="16"/>
      <c r="F18" s="16">
        <v>133195</v>
      </c>
      <c r="G18" s="19"/>
      <c r="H18" s="19"/>
      <c r="I18" s="19"/>
      <c r="J18" s="19"/>
      <c r="K18" s="30"/>
    </row>
    <row r="19" spans="1:11" ht="17.45" customHeight="1">
      <c r="A19" s="256"/>
      <c r="B19" s="42" t="s">
        <v>101</v>
      </c>
      <c r="C19" s="43"/>
      <c r="D19" s="174">
        <v>55.59</v>
      </c>
      <c r="E19" s="174"/>
      <c r="F19" s="174">
        <v>53.06</v>
      </c>
      <c r="G19" s="19"/>
      <c r="H19" s="19"/>
      <c r="I19" s="19"/>
      <c r="J19" s="19"/>
      <c r="K19" s="30"/>
    </row>
    <row r="20" spans="1:11" ht="17.45" customHeight="1">
      <c r="A20" s="256"/>
      <c r="B20" s="42" t="s">
        <v>102</v>
      </c>
      <c r="C20" s="43"/>
      <c r="D20" s="174">
        <v>13.94</v>
      </c>
      <c r="E20" s="174"/>
      <c r="F20" s="174">
        <v>11.89</v>
      </c>
      <c r="G20" s="19"/>
      <c r="H20" s="19"/>
      <c r="I20" s="19"/>
      <c r="J20" s="19"/>
      <c r="K20" s="176"/>
    </row>
    <row r="21" spans="1:11" ht="17.45" customHeight="1">
      <c r="A21" s="256"/>
      <c r="B21" s="43"/>
      <c r="C21" s="43"/>
      <c r="D21" s="67"/>
      <c r="E21" s="67"/>
      <c r="F21" s="177"/>
      <c r="G21" s="19"/>
      <c r="H21" s="19"/>
      <c r="I21" s="19"/>
      <c r="J21" s="19"/>
      <c r="K21" s="178"/>
    </row>
    <row r="22" spans="1:11" ht="17.45" customHeight="1">
      <c r="A22" s="256"/>
      <c r="B22" s="172" t="s">
        <v>103</v>
      </c>
      <c r="C22" s="41"/>
      <c r="D22" s="175"/>
      <c r="E22" s="67"/>
      <c r="F22" s="179"/>
      <c r="G22" s="19"/>
      <c r="H22" s="19"/>
      <c r="I22" s="19"/>
      <c r="J22" s="19"/>
      <c r="K22" s="176"/>
    </row>
    <row r="23" spans="1:11" ht="17.45" customHeight="1">
      <c r="A23" s="256"/>
      <c r="B23" s="42" t="s">
        <v>104</v>
      </c>
      <c r="C23" s="43"/>
      <c r="D23" s="25">
        <v>3.24</v>
      </c>
      <c r="E23" s="67"/>
      <c r="F23" s="25">
        <v>2.97</v>
      </c>
      <c r="G23" s="19"/>
      <c r="H23" s="19"/>
      <c r="I23" s="19"/>
      <c r="J23" s="19"/>
      <c r="K23" s="178"/>
    </row>
    <row r="24" spans="1:11" ht="17.45" customHeight="1">
      <c r="A24" s="256"/>
      <c r="B24" s="42" t="s">
        <v>105</v>
      </c>
      <c r="C24" s="43"/>
      <c r="D24" s="116">
        <v>312981</v>
      </c>
      <c r="E24" s="16"/>
      <c r="F24" s="116">
        <v>299885</v>
      </c>
      <c r="G24" s="19"/>
      <c r="H24" s="19"/>
      <c r="I24" s="19"/>
      <c r="J24" s="19"/>
      <c r="K24" s="180"/>
    </row>
    <row r="25" spans="1:11" ht="18.75" customHeight="1">
      <c r="A25" s="256"/>
      <c r="B25" s="190" t="s">
        <v>192</v>
      </c>
      <c r="C25" s="43"/>
      <c r="D25" s="181">
        <v>0.64</v>
      </c>
      <c r="E25" s="181"/>
      <c r="F25" s="181">
        <v>0.42899999999999999</v>
      </c>
      <c r="G25" s="19"/>
      <c r="H25" s="19"/>
      <c r="I25" s="19"/>
      <c r="J25" s="19"/>
      <c r="K25" s="30"/>
    </row>
    <row r="26" spans="1:11" ht="17.45" customHeight="1">
      <c r="A26" s="256"/>
      <c r="B26" s="42" t="s">
        <v>106</v>
      </c>
      <c r="C26" s="43"/>
      <c r="D26" s="174">
        <v>0.91</v>
      </c>
      <c r="E26" s="174"/>
      <c r="F26" s="174">
        <v>0.7</v>
      </c>
      <c r="G26" s="19"/>
      <c r="H26" s="19"/>
      <c r="I26" s="19"/>
      <c r="J26" s="19"/>
      <c r="K26" s="30"/>
    </row>
    <row r="27" spans="1:11" ht="17.45" customHeight="1">
      <c r="A27" s="256"/>
      <c r="B27" s="42" t="s">
        <v>107</v>
      </c>
      <c r="C27" s="43"/>
      <c r="D27" s="174">
        <v>4.97</v>
      </c>
      <c r="E27" s="174"/>
      <c r="F27" s="174">
        <v>6.93</v>
      </c>
      <c r="G27" s="19"/>
      <c r="H27" s="19"/>
      <c r="I27" s="19"/>
      <c r="J27" s="19"/>
      <c r="K27" s="30"/>
    </row>
    <row r="28" spans="1:11" ht="18.75" customHeight="1">
      <c r="A28" s="256"/>
      <c r="B28" s="190" t="s">
        <v>193</v>
      </c>
      <c r="C28" s="43"/>
      <c r="D28" s="174">
        <v>0.87</v>
      </c>
      <c r="E28" s="174"/>
      <c r="F28" s="174">
        <v>0.9</v>
      </c>
      <c r="G28" s="19"/>
      <c r="H28" s="19"/>
      <c r="I28" s="19"/>
      <c r="J28" s="19"/>
      <c r="K28" s="30"/>
    </row>
    <row r="29" spans="1:11" ht="17.45" customHeight="1">
      <c r="A29" s="256"/>
      <c r="B29" s="43"/>
      <c r="C29" s="43"/>
      <c r="D29" s="174"/>
      <c r="E29" s="174"/>
      <c r="F29" s="174"/>
      <c r="G29" s="19"/>
      <c r="H29" s="19"/>
      <c r="I29" s="19"/>
      <c r="J29" s="19"/>
      <c r="K29" s="30"/>
    </row>
    <row r="30" spans="1:11" ht="17.45" customHeight="1">
      <c r="A30" s="256"/>
      <c r="B30" s="182"/>
      <c r="C30" s="43"/>
      <c r="D30" s="67"/>
      <c r="E30" s="67"/>
      <c r="F30" s="67"/>
      <c r="G30" s="19"/>
      <c r="H30" s="19"/>
      <c r="I30" s="19"/>
      <c r="J30" s="19"/>
      <c r="K30" s="30"/>
    </row>
    <row r="31" spans="1:11" ht="17.45" customHeight="1">
      <c r="A31" s="256"/>
      <c r="B31" s="183" t="s">
        <v>194</v>
      </c>
      <c r="C31" s="43"/>
      <c r="D31" s="116"/>
      <c r="E31" s="67"/>
      <c r="F31" s="67"/>
      <c r="G31" s="19"/>
      <c r="H31" s="19"/>
      <c r="I31" s="19"/>
      <c r="J31" s="19"/>
      <c r="K31" s="30"/>
    </row>
    <row r="32" spans="1:11" ht="17.45" customHeight="1">
      <c r="A32" s="256"/>
      <c r="B32" s="19"/>
      <c r="C32" s="19"/>
      <c r="D32" s="19"/>
      <c r="E32" s="19"/>
      <c r="F32" s="19"/>
      <c r="G32" s="19"/>
      <c r="H32" s="19"/>
      <c r="I32" s="19"/>
      <c r="J32" s="19"/>
      <c r="K32" s="30"/>
    </row>
    <row r="33" spans="1:11" ht="17.45" customHeight="1">
      <c r="A33" s="256"/>
      <c r="B33" s="184" t="s">
        <v>195</v>
      </c>
      <c r="C33" s="19"/>
      <c r="D33" s="19"/>
      <c r="E33" s="19"/>
      <c r="F33" s="19"/>
      <c r="G33" s="19"/>
      <c r="H33" s="19"/>
      <c r="I33" s="19"/>
      <c r="J33" s="19"/>
      <c r="K33" s="30"/>
    </row>
    <row r="34" spans="1:11" ht="17.45" customHeight="1">
      <c r="A34" s="256"/>
      <c r="B34" s="185"/>
      <c r="C34" s="19"/>
      <c r="D34" s="19"/>
      <c r="E34" s="19"/>
      <c r="F34" s="19"/>
      <c r="G34" s="19"/>
      <c r="H34" s="19"/>
      <c r="I34" s="19"/>
      <c r="J34" s="19"/>
      <c r="K34" s="30"/>
    </row>
    <row r="35" spans="1:11" ht="17.45" customHeight="1">
      <c r="A35" s="256"/>
      <c r="B35" s="217" t="s">
        <v>108</v>
      </c>
      <c r="C35" s="215"/>
      <c r="D35" s="215"/>
      <c r="E35" s="215"/>
      <c r="F35" s="215"/>
      <c r="G35" s="215"/>
      <c r="H35" s="215"/>
      <c r="I35" s="215"/>
      <c r="J35" s="19"/>
      <c r="K35" s="30"/>
    </row>
    <row r="36" spans="1:11" ht="17.45" customHeight="1">
      <c r="A36" s="256"/>
      <c r="B36" s="217" t="s">
        <v>109</v>
      </c>
      <c r="C36" s="215"/>
      <c r="D36" s="215"/>
      <c r="E36" s="215"/>
      <c r="F36" s="215"/>
      <c r="G36" s="215"/>
      <c r="H36" s="215"/>
      <c r="I36" s="215"/>
      <c r="J36" s="19"/>
      <c r="K36" s="30"/>
    </row>
    <row r="37" spans="1:11" ht="17.45" customHeight="1">
      <c r="A37" s="256"/>
      <c r="B37" s="217" t="s">
        <v>110</v>
      </c>
      <c r="C37" s="215"/>
      <c r="D37" s="215"/>
      <c r="E37" s="215"/>
      <c r="F37" s="215"/>
      <c r="G37" s="215"/>
      <c r="H37" s="215"/>
      <c r="I37" s="215"/>
      <c r="J37" s="19"/>
      <c r="K37" s="30"/>
    </row>
    <row r="38" spans="1:11" ht="17.45" customHeight="1">
      <c r="A38" s="256"/>
      <c r="B38" s="215"/>
      <c r="C38" s="215"/>
      <c r="D38" s="215"/>
      <c r="E38" s="215"/>
      <c r="F38" s="215"/>
      <c r="G38" s="215"/>
      <c r="H38" s="215"/>
      <c r="I38" s="215"/>
      <c r="J38" s="19"/>
      <c r="K38" s="30"/>
    </row>
    <row r="39" spans="1:11" ht="17.45" customHeight="1">
      <c r="A39" s="256"/>
      <c r="B39" s="217" t="s">
        <v>111</v>
      </c>
      <c r="C39" s="215"/>
      <c r="D39" s="215"/>
      <c r="E39" s="215"/>
      <c r="F39" s="215"/>
      <c r="G39" s="215"/>
      <c r="H39" s="215"/>
      <c r="I39" s="215"/>
      <c r="J39" s="19"/>
      <c r="K39" s="30"/>
    </row>
    <row r="40" spans="1:11" ht="17.45" customHeight="1">
      <c r="A40" s="256"/>
      <c r="B40" s="220" t="s">
        <v>166</v>
      </c>
      <c r="C40" s="215"/>
      <c r="D40" s="215"/>
      <c r="E40" s="215"/>
      <c r="F40" s="215"/>
      <c r="G40" s="215"/>
      <c r="H40" s="215"/>
      <c r="I40" s="215"/>
      <c r="J40" s="19"/>
      <c r="K40" s="30"/>
    </row>
    <row r="41" spans="1:11" ht="17.45" customHeight="1">
      <c r="A41" s="256"/>
      <c r="B41" s="220" t="s">
        <v>152</v>
      </c>
      <c r="C41" s="215"/>
      <c r="D41" s="215"/>
      <c r="E41" s="215"/>
      <c r="F41" s="215"/>
      <c r="G41" s="215"/>
      <c r="H41" s="215"/>
      <c r="I41" s="215"/>
      <c r="J41" s="19"/>
      <c r="K41" s="30"/>
    </row>
    <row r="42" spans="1:11" ht="17.45" customHeight="1">
      <c r="A42" s="256"/>
      <c r="B42" s="185"/>
      <c r="C42" s="185"/>
      <c r="D42" s="185"/>
      <c r="E42" s="185"/>
      <c r="F42" s="185"/>
      <c r="G42" s="185"/>
      <c r="H42" s="185"/>
      <c r="I42" s="185"/>
      <c r="J42" s="19"/>
      <c r="K42" s="30"/>
    </row>
    <row r="43" spans="1:11" ht="17.45" customHeight="1">
      <c r="A43" s="256"/>
      <c r="B43" s="217" t="s">
        <v>112</v>
      </c>
      <c r="C43" s="215"/>
      <c r="D43" s="215"/>
      <c r="E43" s="215"/>
      <c r="F43" s="215"/>
      <c r="G43" s="215"/>
      <c r="H43" s="215"/>
      <c r="I43" s="215"/>
      <c r="J43" s="19"/>
      <c r="K43" s="30"/>
    </row>
    <row r="44" spans="1:11" ht="17.45" customHeight="1">
      <c r="A44" s="256"/>
      <c r="B44" s="217" t="s">
        <v>113</v>
      </c>
      <c r="C44" s="215"/>
      <c r="D44" s="215"/>
      <c r="E44" s="215"/>
      <c r="F44" s="215"/>
      <c r="G44" s="215"/>
      <c r="H44" s="215"/>
      <c r="I44" s="215"/>
      <c r="J44" s="19"/>
      <c r="K44" s="30"/>
    </row>
    <row r="45" spans="1:11" ht="17.45" customHeight="1">
      <c r="A45" s="256"/>
      <c r="B45" s="217" t="s">
        <v>114</v>
      </c>
      <c r="C45" s="215"/>
      <c r="D45" s="215"/>
      <c r="E45" s="215"/>
      <c r="F45" s="215"/>
      <c r="G45" s="215"/>
      <c r="H45" s="215"/>
      <c r="I45" s="215"/>
      <c r="J45" s="19"/>
      <c r="K45" s="30"/>
    </row>
    <row r="46" spans="1:11" ht="17.45" customHeight="1">
      <c r="A46" s="256"/>
      <c r="B46" s="215"/>
      <c r="C46" s="215"/>
      <c r="D46" s="215"/>
      <c r="E46" s="215"/>
      <c r="F46" s="215"/>
      <c r="G46" s="215"/>
      <c r="H46" s="215"/>
      <c r="I46" s="215"/>
      <c r="J46" s="19"/>
      <c r="K46" s="30"/>
    </row>
    <row r="47" spans="1:11" ht="17.45" customHeight="1">
      <c r="A47" s="256"/>
      <c r="B47" s="217" t="s">
        <v>115</v>
      </c>
      <c r="C47" s="215"/>
      <c r="D47" s="215"/>
      <c r="E47" s="215"/>
      <c r="F47" s="215"/>
      <c r="G47" s="215"/>
      <c r="H47" s="215"/>
      <c r="I47" s="215"/>
      <c r="J47" s="19"/>
      <c r="K47" s="30"/>
    </row>
    <row r="48" spans="1:11" ht="17.45" customHeight="1">
      <c r="A48" s="256"/>
      <c r="B48" s="220" t="s">
        <v>116</v>
      </c>
      <c r="C48" s="215"/>
      <c r="D48" s="215"/>
      <c r="E48" s="215"/>
      <c r="F48" s="215"/>
      <c r="G48" s="215"/>
      <c r="H48" s="215"/>
      <c r="I48" s="215"/>
      <c r="J48" s="19"/>
      <c r="K48" s="30"/>
    </row>
    <row r="49" spans="1:11" ht="17.45" customHeight="1">
      <c r="A49" s="256"/>
      <c r="B49" s="217" t="s">
        <v>117</v>
      </c>
      <c r="C49" s="215"/>
      <c r="D49" s="215"/>
      <c r="E49" s="215"/>
      <c r="F49" s="215"/>
      <c r="G49" s="215"/>
      <c r="H49" s="215"/>
      <c r="I49" s="215"/>
      <c r="J49" s="19"/>
      <c r="K49" s="30"/>
    </row>
    <row r="50" spans="1:11" ht="17.45" customHeight="1">
      <c r="A50" s="256"/>
      <c r="B50" s="215"/>
      <c r="C50" s="215"/>
      <c r="D50" s="215"/>
      <c r="E50" s="215"/>
      <c r="F50" s="215"/>
      <c r="G50" s="215"/>
      <c r="H50" s="215"/>
      <c r="I50" s="215"/>
      <c r="J50" s="19"/>
      <c r="K50" s="30"/>
    </row>
    <row r="51" spans="1:11" ht="17.45" customHeight="1">
      <c r="A51" s="256"/>
      <c r="B51" s="220" t="s">
        <v>150</v>
      </c>
      <c r="C51" s="215"/>
      <c r="D51" s="215"/>
      <c r="E51" s="215"/>
      <c r="F51" s="215"/>
      <c r="G51" s="215"/>
      <c r="H51" s="215"/>
      <c r="I51" s="215"/>
      <c r="J51" s="19"/>
      <c r="K51" s="30"/>
    </row>
    <row r="52" spans="1:11" ht="17.45" customHeight="1">
      <c r="A52" s="256"/>
      <c r="B52" s="220" t="s">
        <v>159</v>
      </c>
      <c r="C52" s="215"/>
      <c r="D52" s="215"/>
      <c r="E52" s="215"/>
      <c r="F52" s="215"/>
      <c r="G52" s="215"/>
      <c r="H52" s="215"/>
      <c r="I52" s="215"/>
      <c r="J52" s="19"/>
      <c r="K52" s="30"/>
    </row>
    <row r="53" spans="1:11" ht="17.45" customHeight="1">
      <c r="A53" s="256"/>
      <c r="B53" s="217" t="s">
        <v>118</v>
      </c>
      <c r="C53" s="215"/>
      <c r="D53" s="215"/>
      <c r="E53" s="215"/>
      <c r="F53" s="215"/>
      <c r="G53" s="215"/>
      <c r="H53" s="215"/>
      <c r="I53" s="215"/>
      <c r="J53" s="19"/>
      <c r="K53" s="30"/>
    </row>
    <row r="54" spans="1:11" ht="17.45" customHeight="1">
      <c r="A54" s="256"/>
      <c r="B54" s="215"/>
      <c r="C54" s="215"/>
      <c r="D54" s="215"/>
      <c r="E54" s="215"/>
      <c r="F54" s="215"/>
      <c r="G54" s="215"/>
      <c r="H54" s="215"/>
      <c r="I54" s="215"/>
      <c r="J54" s="19"/>
      <c r="K54" s="30"/>
    </row>
    <row r="55" spans="1:11" ht="17.45" customHeight="1">
      <c r="A55" s="256"/>
      <c r="B55" s="217" t="s">
        <v>119</v>
      </c>
      <c r="C55" s="215"/>
      <c r="D55" s="215"/>
      <c r="E55" s="215"/>
      <c r="F55" s="215"/>
      <c r="G55" s="215"/>
      <c r="H55" s="215"/>
      <c r="I55" s="215"/>
      <c r="J55" s="19"/>
      <c r="K55" s="30"/>
    </row>
    <row r="56" spans="1:11" ht="17.45" customHeight="1">
      <c r="A56" s="256"/>
      <c r="B56" s="220" t="s">
        <v>120</v>
      </c>
      <c r="C56" s="215"/>
      <c r="D56" s="215"/>
      <c r="E56" s="215"/>
      <c r="F56" s="215"/>
      <c r="G56" s="215"/>
      <c r="H56" s="215"/>
      <c r="I56" s="215"/>
      <c r="J56" s="19"/>
      <c r="K56" s="30"/>
    </row>
    <row r="57" spans="1:11" ht="17.45" customHeight="1">
      <c r="A57" s="256"/>
      <c r="B57" s="220" t="s">
        <v>147</v>
      </c>
      <c r="C57" s="215"/>
      <c r="D57" s="215"/>
      <c r="E57" s="215"/>
      <c r="F57" s="215"/>
      <c r="G57" s="215"/>
      <c r="H57" s="215"/>
      <c r="I57" s="215"/>
      <c r="J57" s="19"/>
      <c r="K57" s="30"/>
    </row>
    <row r="58" spans="1:11" ht="17.45" customHeight="1">
      <c r="A58" s="256"/>
      <c r="B58" s="215"/>
      <c r="C58" s="215"/>
      <c r="D58" s="215"/>
      <c r="E58" s="215"/>
      <c r="F58" s="215"/>
      <c r="G58" s="215"/>
      <c r="H58" s="215"/>
      <c r="I58" s="215"/>
      <c r="J58" s="19"/>
      <c r="K58" s="30"/>
    </row>
    <row r="59" spans="1:11" ht="17.45" customHeight="1">
      <c r="A59" s="256"/>
      <c r="B59" s="217" t="s">
        <v>121</v>
      </c>
      <c r="C59" s="215"/>
      <c r="D59" s="215"/>
      <c r="E59" s="215"/>
      <c r="F59" s="215"/>
      <c r="G59" s="215"/>
      <c r="H59" s="215"/>
      <c r="I59" s="215"/>
      <c r="J59" s="19"/>
      <c r="K59" s="30"/>
    </row>
    <row r="60" spans="1:11" ht="17.45" customHeight="1">
      <c r="A60" s="256"/>
      <c r="B60" s="220" t="s">
        <v>160</v>
      </c>
      <c r="C60" s="215"/>
      <c r="D60" s="215"/>
      <c r="E60" s="215"/>
      <c r="F60" s="215"/>
      <c r="G60" s="215"/>
      <c r="H60" s="215"/>
      <c r="I60" s="215"/>
      <c r="J60" s="19"/>
      <c r="K60" s="30"/>
    </row>
    <row r="61" spans="1:11" ht="17.45" customHeight="1">
      <c r="A61" s="256"/>
      <c r="B61" s="220" t="s">
        <v>148</v>
      </c>
      <c r="C61" s="215"/>
      <c r="D61" s="215"/>
      <c r="E61" s="215"/>
      <c r="F61" s="215"/>
      <c r="G61" s="215"/>
      <c r="H61" s="215"/>
      <c r="I61" s="215"/>
      <c r="J61" s="19"/>
      <c r="K61" s="30"/>
    </row>
    <row r="62" spans="1:11" ht="17.45" customHeight="1">
      <c r="A62" s="256"/>
      <c r="B62" s="215"/>
      <c r="C62" s="215"/>
      <c r="D62" s="215"/>
      <c r="E62" s="215"/>
      <c r="F62" s="215"/>
      <c r="G62" s="215"/>
      <c r="H62" s="215"/>
      <c r="I62" s="215"/>
      <c r="J62" s="19"/>
      <c r="K62" s="30"/>
    </row>
    <row r="63" spans="1:11" ht="17.45" customHeight="1">
      <c r="A63" s="256"/>
      <c r="B63" s="217" t="s">
        <v>122</v>
      </c>
      <c r="C63" s="215"/>
      <c r="D63" s="215"/>
      <c r="E63" s="215"/>
      <c r="F63" s="215"/>
      <c r="G63" s="215"/>
      <c r="H63" s="215"/>
      <c r="I63" s="215"/>
      <c r="J63" s="19"/>
      <c r="K63" s="30"/>
    </row>
    <row r="64" spans="1:11" ht="17.45" customHeight="1">
      <c r="A64" s="256"/>
      <c r="B64" s="220" t="s">
        <v>161</v>
      </c>
      <c r="C64" s="215"/>
      <c r="D64" s="215"/>
      <c r="E64" s="215"/>
      <c r="F64" s="215"/>
      <c r="G64" s="215"/>
      <c r="H64" s="215"/>
      <c r="I64" s="215"/>
      <c r="J64" s="19"/>
      <c r="K64" s="30"/>
    </row>
    <row r="65" spans="1:11" ht="17.45" customHeight="1">
      <c r="A65" s="256"/>
      <c r="B65" s="220" t="s">
        <v>158</v>
      </c>
      <c r="C65" s="215"/>
      <c r="D65" s="215"/>
      <c r="E65" s="215"/>
      <c r="F65" s="215"/>
      <c r="G65" s="215"/>
      <c r="H65" s="215"/>
      <c r="I65" s="215"/>
      <c r="J65" s="19"/>
      <c r="K65" s="30"/>
    </row>
    <row r="66" spans="1:11" ht="17.45" customHeight="1">
      <c r="A66" s="256"/>
      <c r="B66" s="215"/>
      <c r="C66" s="215"/>
      <c r="D66" s="215"/>
      <c r="E66" s="215"/>
      <c r="F66" s="215"/>
      <c r="G66" s="215"/>
      <c r="H66" s="215"/>
      <c r="I66" s="215"/>
      <c r="J66" s="19"/>
      <c r="K66" s="30"/>
    </row>
    <row r="67" spans="1:11" ht="17.45" customHeight="1">
      <c r="A67" s="256"/>
      <c r="B67" s="217" t="s">
        <v>123</v>
      </c>
      <c r="C67" s="215"/>
      <c r="D67" s="215"/>
      <c r="E67" s="215"/>
      <c r="F67" s="215"/>
      <c r="G67" s="215"/>
      <c r="H67" s="215"/>
      <c r="I67" s="215"/>
      <c r="J67" s="19"/>
      <c r="K67" s="30"/>
    </row>
    <row r="68" spans="1:11" ht="17.45" customHeight="1">
      <c r="A68" s="256"/>
      <c r="B68" s="220" t="s">
        <v>162</v>
      </c>
      <c r="C68" s="215"/>
      <c r="D68" s="215"/>
      <c r="E68" s="215"/>
      <c r="F68" s="215"/>
      <c r="G68" s="215"/>
      <c r="H68" s="215"/>
      <c r="I68" s="215"/>
      <c r="J68" s="19"/>
      <c r="K68" s="30"/>
    </row>
    <row r="69" spans="1:11" ht="17.45" customHeight="1">
      <c r="A69" s="256"/>
      <c r="B69" s="217" t="s">
        <v>124</v>
      </c>
      <c r="C69" s="215"/>
      <c r="D69" s="215"/>
      <c r="E69" s="215"/>
      <c r="F69" s="215"/>
      <c r="G69" s="215"/>
      <c r="H69" s="215"/>
      <c r="I69" s="215"/>
      <c r="J69" s="19"/>
      <c r="K69" s="30"/>
    </row>
    <row r="70" spans="1:11" ht="17.45" customHeight="1">
      <c r="A70" s="256"/>
      <c r="B70" s="215"/>
      <c r="C70" s="215"/>
      <c r="D70" s="215"/>
      <c r="E70" s="215"/>
      <c r="F70" s="215"/>
      <c r="G70" s="215"/>
      <c r="H70" s="215"/>
      <c r="I70" s="215"/>
      <c r="J70" s="19"/>
      <c r="K70" s="30"/>
    </row>
    <row r="71" spans="1:11" ht="17.45" customHeight="1">
      <c r="A71" s="256"/>
      <c r="B71" s="217" t="s">
        <v>125</v>
      </c>
      <c r="C71" s="215"/>
      <c r="D71" s="215"/>
      <c r="E71" s="215"/>
      <c r="F71" s="215"/>
      <c r="G71" s="215"/>
      <c r="H71" s="215"/>
      <c r="I71" s="215"/>
      <c r="J71" s="19"/>
      <c r="K71" s="30"/>
    </row>
    <row r="72" spans="1:11" ht="17.45" customHeight="1">
      <c r="A72" s="256"/>
      <c r="B72" s="220" t="s">
        <v>153</v>
      </c>
      <c r="C72" s="215"/>
      <c r="D72" s="215"/>
      <c r="E72" s="215"/>
      <c r="F72" s="215"/>
      <c r="G72" s="215"/>
      <c r="H72" s="215"/>
      <c r="I72" s="215"/>
      <c r="J72" s="19"/>
      <c r="K72" s="30"/>
    </row>
    <row r="73" spans="1:11" ht="17.45" customHeight="1">
      <c r="A73" s="256"/>
      <c r="B73" s="217" t="s">
        <v>126</v>
      </c>
      <c r="C73" s="215"/>
      <c r="D73" s="215"/>
      <c r="E73" s="215"/>
      <c r="F73" s="215"/>
      <c r="G73" s="215"/>
      <c r="H73" s="215"/>
      <c r="I73" s="215"/>
      <c r="J73" s="19"/>
      <c r="K73" s="30"/>
    </row>
    <row r="74" spans="1:11" ht="17.45" customHeight="1">
      <c r="A74" s="256"/>
      <c r="B74" s="215"/>
      <c r="C74" s="215"/>
      <c r="D74" s="215"/>
      <c r="E74" s="215"/>
      <c r="F74" s="215"/>
      <c r="G74" s="215"/>
      <c r="H74" s="215"/>
      <c r="I74" s="215"/>
      <c r="J74" s="19"/>
      <c r="K74" s="30"/>
    </row>
    <row r="75" spans="1:11" ht="17.45" customHeight="1">
      <c r="A75" s="256"/>
      <c r="B75" s="217" t="s">
        <v>127</v>
      </c>
      <c r="C75" s="215"/>
      <c r="D75" s="215"/>
      <c r="E75" s="215"/>
      <c r="F75" s="215"/>
      <c r="G75" s="215"/>
      <c r="H75" s="215"/>
      <c r="I75" s="215"/>
      <c r="J75" s="19"/>
      <c r="K75" s="30"/>
    </row>
    <row r="76" spans="1:11" ht="17.45" customHeight="1">
      <c r="A76" s="256"/>
      <c r="B76" s="217" t="s">
        <v>128</v>
      </c>
      <c r="C76" s="215"/>
      <c r="D76" s="215"/>
      <c r="E76" s="215"/>
      <c r="F76" s="215"/>
      <c r="G76" s="215"/>
      <c r="H76" s="215"/>
      <c r="I76" s="215"/>
      <c r="J76" s="19"/>
      <c r="K76" s="30"/>
    </row>
    <row r="77" spans="1:11" ht="17.45" customHeight="1">
      <c r="A77" s="256"/>
      <c r="B77" s="217" t="s">
        <v>129</v>
      </c>
      <c r="C77" s="215"/>
      <c r="D77" s="215"/>
      <c r="E77" s="215"/>
      <c r="F77" s="215"/>
      <c r="G77" s="215"/>
      <c r="H77" s="215"/>
      <c r="I77" s="215"/>
      <c r="J77" s="19"/>
      <c r="K77" s="30"/>
    </row>
    <row r="78" spans="1:11" ht="17.45" customHeight="1">
      <c r="A78" s="256"/>
      <c r="B78" s="215"/>
      <c r="C78" s="215"/>
      <c r="D78" s="215"/>
      <c r="E78" s="215"/>
      <c r="F78" s="215"/>
      <c r="G78" s="215"/>
      <c r="H78" s="215"/>
      <c r="I78" s="215"/>
      <c r="J78" s="19"/>
      <c r="K78" s="30"/>
    </row>
    <row r="79" spans="1:11" ht="17.45" customHeight="1">
      <c r="A79" s="256"/>
      <c r="B79" s="217" t="s">
        <v>130</v>
      </c>
      <c r="C79" s="215"/>
      <c r="D79" s="215"/>
      <c r="E79" s="215"/>
      <c r="F79" s="215"/>
      <c r="G79" s="215"/>
      <c r="H79" s="215"/>
      <c r="I79" s="215"/>
      <c r="J79" s="19"/>
      <c r="K79" s="30"/>
    </row>
    <row r="80" spans="1:11" ht="17.45" customHeight="1">
      <c r="A80" s="256"/>
      <c r="B80" s="220" t="s">
        <v>163</v>
      </c>
      <c r="C80" s="215"/>
      <c r="D80" s="215"/>
      <c r="E80" s="215"/>
      <c r="F80" s="215"/>
      <c r="G80" s="215"/>
      <c r="H80" s="215"/>
      <c r="I80" s="215"/>
      <c r="J80" s="19"/>
      <c r="K80" s="30"/>
    </row>
    <row r="81" spans="1:11" ht="17.45" customHeight="1">
      <c r="A81" s="256"/>
      <c r="B81" s="220" t="s">
        <v>164</v>
      </c>
      <c r="C81" s="215"/>
      <c r="D81" s="215"/>
      <c r="E81" s="215"/>
      <c r="F81" s="215"/>
      <c r="G81" s="215"/>
      <c r="H81" s="215"/>
      <c r="I81" s="215"/>
      <c r="J81" s="19"/>
      <c r="K81" s="30"/>
    </row>
    <row r="82" spans="1:11" ht="17.45" customHeight="1">
      <c r="A82" s="256"/>
      <c r="B82" s="215"/>
      <c r="C82" s="215"/>
      <c r="D82" s="215"/>
      <c r="E82" s="215"/>
      <c r="F82" s="215"/>
      <c r="G82" s="215"/>
      <c r="H82" s="215"/>
      <c r="I82" s="215"/>
      <c r="J82" s="19"/>
      <c r="K82" s="30"/>
    </row>
    <row r="83" spans="1:11" ht="17.45" customHeight="1">
      <c r="A83" s="256"/>
      <c r="B83" s="217" t="s">
        <v>131</v>
      </c>
      <c r="C83" s="215"/>
      <c r="D83" s="215"/>
      <c r="E83" s="215"/>
      <c r="F83" s="215"/>
      <c r="G83" s="215"/>
      <c r="H83" s="215"/>
      <c r="I83" s="215"/>
      <c r="J83" s="19"/>
      <c r="K83" s="30"/>
    </row>
    <row r="84" spans="1:11" ht="17.45" customHeight="1">
      <c r="A84" s="256"/>
      <c r="B84" s="220" t="s">
        <v>165</v>
      </c>
      <c r="C84" s="215"/>
      <c r="D84" s="215"/>
      <c r="E84" s="215"/>
      <c r="F84" s="215"/>
      <c r="G84" s="215"/>
      <c r="H84" s="215"/>
      <c r="I84" s="215"/>
      <c r="J84" s="19"/>
      <c r="K84" s="30"/>
    </row>
    <row r="85" spans="1:11" ht="17.45" customHeight="1">
      <c r="A85" s="256"/>
      <c r="B85" s="217" t="s">
        <v>132</v>
      </c>
      <c r="C85" s="215"/>
      <c r="D85" s="215"/>
      <c r="E85" s="215"/>
      <c r="F85" s="215"/>
      <c r="G85" s="215"/>
      <c r="H85" s="215"/>
      <c r="I85" s="215"/>
      <c r="J85" s="19"/>
      <c r="K85" s="30"/>
    </row>
    <row r="86" spans="1:11" ht="17.45" customHeight="1">
      <c r="A86" s="256"/>
      <c r="B86" s="215"/>
      <c r="C86" s="215"/>
      <c r="D86" s="215"/>
      <c r="E86" s="215"/>
      <c r="F86" s="215"/>
      <c r="G86" s="215"/>
      <c r="H86" s="215"/>
      <c r="I86" s="215"/>
      <c r="J86" s="19"/>
      <c r="K86" s="30"/>
    </row>
    <row r="87" spans="1:11" ht="17.45" customHeight="1">
      <c r="A87" s="256"/>
      <c r="B87" s="217" t="s">
        <v>133</v>
      </c>
      <c r="C87" s="215"/>
      <c r="D87" s="215"/>
      <c r="E87" s="215"/>
      <c r="F87" s="215"/>
      <c r="G87" s="215"/>
      <c r="H87" s="215"/>
      <c r="I87" s="215"/>
      <c r="J87" s="19"/>
      <c r="K87" s="30"/>
    </row>
    <row r="88" spans="1:11" ht="17.45" customHeight="1">
      <c r="A88" s="256"/>
      <c r="B88" s="220" t="s">
        <v>154</v>
      </c>
      <c r="C88" s="215"/>
      <c r="D88" s="215"/>
      <c r="E88" s="215"/>
      <c r="F88" s="215"/>
      <c r="G88" s="215"/>
      <c r="H88" s="215"/>
      <c r="I88" s="215"/>
      <c r="J88" s="19"/>
      <c r="K88" s="30"/>
    </row>
    <row r="89" spans="1:11" ht="17.45" customHeight="1">
      <c r="A89" s="256"/>
      <c r="B89" s="217" t="s">
        <v>134</v>
      </c>
      <c r="C89" s="215"/>
      <c r="D89" s="215"/>
      <c r="E89" s="215"/>
      <c r="F89" s="215"/>
      <c r="G89" s="215"/>
      <c r="H89" s="215"/>
      <c r="I89" s="215"/>
      <c r="J89" s="19"/>
      <c r="K89" s="30"/>
    </row>
    <row r="90" spans="1:11" ht="17.45" customHeight="1">
      <c r="A90" s="256"/>
      <c r="B90" s="215"/>
      <c r="C90" s="215"/>
      <c r="D90" s="215"/>
      <c r="E90" s="215"/>
      <c r="F90" s="215"/>
      <c r="G90" s="215"/>
      <c r="H90" s="215"/>
      <c r="I90" s="215"/>
      <c r="J90" s="19"/>
      <c r="K90" s="30"/>
    </row>
    <row r="91" spans="1:11" ht="17.45" customHeight="1">
      <c r="A91" s="256"/>
      <c r="B91" s="217" t="s">
        <v>135</v>
      </c>
      <c r="C91" s="215"/>
      <c r="D91" s="215"/>
      <c r="E91" s="215"/>
      <c r="F91" s="215"/>
      <c r="G91" s="215"/>
      <c r="H91" s="215"/>
      <c r="I91" s="215"/>
      <c r="J91" s="19"/>
      <c r="K91" s="30"/>
    </row>
    <row r="92" spans="1:11" ht="17.45" customHeight="1">
      <c r="A92" s="256"/>
      <c r="B92" s="220" t="s">
        <v>155</v>
      </c>
      <c r="C92" s="215"/>
      <c r="D92" s="215"/>
      <c r="E92" s="215"/>
      <c r="F92" s="215"/>
      <c r="G92" s="215"/>
      <c r="H92" s="215"/>
      <c r="I92" s="215"/>
      <c r="J92" s="19"/>
      <c r="K92" s="30"/>
    </row>
    <row r="93" spans="1:11" ht="17.45" customHeight="1">
      <c r="A93" s="256"/>
      <c r="B93" s="217" t="s">
        <v>136</v>
      </c>
      <c r="C93" s="215"/>
      <c r="D93" s="215"/>
      <c r="E93" s="215"/>
      <c r="F93" s="215"/>
      <c r="G93" s="215"/>
      <c r="H93" s="215"/>
      <c r="I93" s="215"/>
      <c r="J93" s="19"/>
      <c r="K93" s="30"/>
    </row>
    <row r="94" spans="1:11" ht="17.45" customHeight="1">
      <c r="A94" s="256"/>
      <c r="B94" s="215"/>
      <c r="C94" s="215"/>
      <c r="D94" s="215"/>
      <c r="E94" s="215"/>
      <c r="F94" s="215"/>
      <c r="G94" s="215"/>
      <c r="H94" s="215"/>
      <c r="I94" s="215"/>
      <c r="J94" s="19"/>
      <c r="K94" s="30"/>
    </row>
    <row r="95" spans="1:11" ht="17.45" customHeight="1">
      <c r="A95" s="256"/>
      <c r="B95" s="217" t="s">
        <v>137</v>
      </c>
      <c r="C95" s="215"/>
      <c r="D95" s="215"/>
      <c r="E95" s="215"/>
      <c r="F95" s="215"/>
      <c r="G95" s="215"/>
      <c r="H95" s="215"/>
      <c r="I95" s="215"/>
      <c r="J95" s="19"/>
      <c r="K95" s="30"/>
    </row>
    <row r="96" spans="1:11" ht="17.45" customHeight="1">
      <c r="A96" s="256"/>
      <c r="B96" s="220" t="s">
        <v>156</v>
      </c>
      <c r="C96" s="215"/>
      <c r="D96" s="215"/>
      <c r="E96" s="215"/>
      <c r="F96" s="215"/>
      <c r="G96" s="215"/>
      <c r="H96" s="215"/>
      <c r="I96" s="215"/>
      <c r="J96" s="19"/>
      <c r="K96" s="30"/>
    </row>
    <row r="97" spans="1:11" ht="17.45" customHeight="1">
      <c r="A97" s="256"/>
      <c r="B97" s="217" t="s">
        <v>138</v>
      </c>
      <c r="C97" s="215"/>
      <c r="D97" s="215"/>
      <c r="E97" s="215"/>
      <c r="F97" s="215"/>
      <c r="G97" s="215"/>
      <c r="H97" s="215"/>
      <c r="I97" s="215"/>
      <c r="J97" s="19"/>
      <c r="K97" s="30"/>
    </row>
    <row r="98" spans="1:11" ht="17.45" customHeight="1">
      <c r="A98" s="256"/>
      <c r="B98" s="215"/>
      <c r="C98" s="215"/>
      <c r="D98" s="215"/>
      <c r="E98" s="215"/>
      <c r="F98" s="215"/>
      <c r="G98" s="215"/>
      <c r="H98" s="215"/>
      <c r="I98" s="215"/>
      <c r="J98" s="19"/>
      <c r="K98" s="30"/>
    </row>
    <row r="99" spans="1:11" ht="17.45" customHeight="1">
      <c r="A99" s="256"/>
      <c r="B99" s="217" t="s">
        <v>139</v>
      </c>
      <c r="C99" s="215"/>
      <c r="D99" s="215"/>
      <c r="E99" s="215"/>
      <c r="F99" s="215"/>
      <c r="G99" s="215"/>
      <c r="H99" s="215"/>
      <c r="I99" s="215"/>
      <c r="J99" s="19"/>
      <c r="K99" s="30"/>
    </row>
    <row r="100" spans="1:11" ht="17.45" customHeight="1">
      <c r="A100" s="256"/>
      <c r="B100" s="220" t="s">
        <v>151</v>
      </c>
      <c r="C100" s="215"/>
      <c r="D100" s="215"/>
      <c r="E100" s="215"/>
      <c r="F100" s="215"/>
      <c r="G100" s="215"/>
      <c r="H100" s="215"/>
      <c r="I100" s="215"/>
      <c r="J100" s="19"/>
      <c r="K100" s="30"/>
    </row>
    <row r="101" spans="1:11" ht="17.45" customHeight="1">
      <c r="A101" s="256"/>
      <c r="B101" s="220" t="s">
        <v>157</v>
      </c>
      <c r="C101" s="215"/>
      <c r="D101" s="215"/>
      <c r="E101" s="215"/>
      <c r="F101" s="215"/>
      <c r="G101" s="215"/>
      <c r="H101" s="215"/>
      <c r="I101" s="215"/>
      <c r="J101" s="19"/>
      <c r="K101" s="30"/>
    </row>
    <row r="102" spans="1:11" ht="17.45" customHeight="1">
      <c r="A102" s="256"/>
      <c r="B102" s="215"/>
      <c r="C102" s="215"/>
      <c r="D102" s="215"/>
      <c r="E102" s="215"/>
      <c r="F102" s="215"/>
      <c r="G102" s="215"/>
      <c r="H102" s="215"/>
      <c r="I102" s="215"/>
      <c r="J102" s="19"/>
      <c r="K102" s="30"/>
    </row>
    <row r="103" spans="1:11" ht="17.45" customHeight="1">
      <c r="A103" s="256"/>
      <c r="B103" s="217" t="s">
        <v>140</v>
      </c>
      <c r="C103" s="215"/>
      <c r="D103" s="215"/>
      <c r="E103" s="215"/>
      <c r="F103" s="215"/>
      <c r="G103" s="215"/>
      <c r="H103" s="215"/>
      <c r="I103" s="215"/>
      <c r="J103" s="19"/>
      <c r="K103" s="30"/>
    </row>
    <row r="104" spans="1:11" ht="17.45" customHeight="1">
      <c r="A104" s="256"/>
      <c r="B104" s="217" t="s">
        <v>141</v>
      </c>
      <c r="C104" s="215"/>
      <c r="D104" s="215"/>
      <c r="E104" s="215"/>
      <c r="F104" s="215"/>
      <c r="G104" s="215"/>
      <c r="H104" s="215"/>
      <c r="I104" s="215"/>
      <c r="J104" s="19"/>
      <c r="K104" s="30"/>
    </row>
    <row r="105" spans="1:11" ht="17.45" customHeight="1">
      <c r="A105" s="256"/>
      <c r="B105" s="217" t="s">
        <v>142</v>
      </c>
      <c r="C105" s="215"/>
      <c r="D105" s="215"/>
      <c r="E105" s="215"/>
      <c r="F105" s="215"/>
      <c r="G105" s="215"/>
      <c r="H105" s="215"/>
      <c r="I105" s="215"/>
      <c r="J105" s="19"/>
      <c r="K105" s="30"/>
    </row>
    <row r="106" spans="1:11" ht="17.45" customHeight="1">
      <c r="A106" s="256"/>
      <c r="B106" s="215"/>
      <c r="C106" s="215"/>
      <c r="D106" s="215"/>
      <c r="E106" s="215"/>
      <c r="F106" s="215"/>
      <c r="G106" s="215"/>
      <c r="H106" s="215"/>
      <c r="I106" s="215"/>
      <c r="J106" s="19"/>
      <c r="K106" s="30"/>
    </row>
    <row r="107" spans="1:11" ht="11.45" customHeight="1">
      <c r="A107" s="256"/>
      <c r="B107" s="215"/>
      <c r="C107" s="215"/>
      <c r="D107" s="215"/>
      <c r="E107" s="215"/>
      <c r="F107" s="215"/>
      <c r="G107" s="215"/>
      <c r="H107" s="215"/>
      <c r="I107" s="215"/>
      <c r="J107" s="19"/>
      <c r="K107" s="30"/>
    </row>
    <row r="108" spans="1:11" ht="9" hidden="1" customHeight="1">
      <c r="A108" s="256"/>
      <c r="B108" s="215"/>
      <c r="C108" s="215"/>
      <c r="D108" s="215"/>
      <c r="E108" s="215"/>
      <c r="F108" s="215"/>
      <c r="G108" s="215"/>
      <c r="H108" s="215"/>
      <c r="I108" s="215"/>
      <c r="J108" s="19"/>
      <c r="K108" s="30"/>
    </row>
    <row r="109" spans="1:11" ht="17.45" customHeight="1">
      <c r="A109" s="256"/>
      <c r="B109" s="218"/>
      <c r="C109" s="219"/>
      <c r="D109" s="219"/>
      <c r="E109" s="219"/>
      <c r="F109" s="219"/>
      <c r="G109" s="219"/>
      <c r="H109" s="219"/>
      <c r="I109" s="219"/>
      <c r="J109" s="19"/>
      <c r="K109" s="30"/>
    </row>
    <row r="110" spans="1:11" ht="17.45" customHeight="1">
      <c r="A110" s="256"/>
      <c r="B110" s="215"/>
      <c r="C110" s="215"/>
      <c r="D110" s="215"/>
      <c r="E110" s="215"/>
      <c r="F110" s="215"/>
      <c r="G110" s="215"/>
      <c r="H110" s="215"/>
      <c r="I110" s="215"/>
      <c r="J110" s="19"/>
      <c r="K110" s="30"/>
    </row>
    <row r="111" spans="1:11" ht="17.45" customHeight="1">
      <c r="A111" s="256"/>
      <c r="B111" s="215"/>
      <c r="C111" s="215"/>
      <c r="D111" s="215"/>
      <c r="E111" s="215"/>
      <c r="F111" s="215"/>
      <c r="G111" s="215"/>
      <c r="H111" s="215"/>
      <c r="I111" s="215"/>
      <c r="J111" s="19"/>
      <c r="K111" s="30"/>
    </row>
    <row r="112" spans="1:11" ht="17.45" customHeight="1">
      <c r="A112" s="256"/>
      <c r="B112" s="215"/>
      <c r="C112" s="215"/>
      <c r="D112" s="215"/>
      <c r="E112" s="215"/>
      <c r="F112" s="215"/>
      <c r="G112" s="215"/>
      <c r="H112" s="215"/>
      <c r="I112" s="215"/>
      <c r="J112" s="19"/>
      <c r="K112" s="30"/>
    </row>
    <row r="113" spans="1:11" ht="17.45" customHeight="1">
      <c r="A113" s="256"/>
      <c r="B113" s="215"/>
      <c r="C113" s="215"/>
      <c r="D113" s="215"/>
      <c r="E113" s="215"/>
      <c r="F113" s="215"/>
      <c r="G113" s="215"/>
      <c r="H113" s="215"/>
      <c r="I113" s="215"/>
      <c r="J113" s="19"/>
      <c r="K113" s="30"/>
    </row>
    <row r="114" spans="1:11" ht="17.45" customHeight="1">
      <c r="A114" s="256"/>
      <c r="B114" s="216"/>
      <c r="C114" s="216"/>
      <c r="D114" s="216"/>
      <c r="E114" s="216"/>
      <c r="F114" s="216"/>
      <c r="G114" s="216"/>
      <c r="H114" s="216"/>
      <c r="I114" s="216"/>
      <c r="J114" s="19"/>
      <c r="K114" s="30"/>
    </row>
    <row r="115" spans="1:11" ht="17.45" customHeight="1">
      <c r="A115" s="256"/>
      <c r="B115" s="215"/>
      <c r="C115" s="215"/>
      <c r="D115" s="215"/>
      <c r="E115" s="215"/>
      <c r="F115" s="215"/>
      <c r="G115" s="215"/>
      <c r="H115" s="215"/>
      <c r="I115" s="215"/>
      <c r="J115" s="19"/>
      <c r="K115" s="30"/>
    </row>
    <row r="116" spans="1:11" ht="17.45" customHeight="1">
      <c r="A116" s="256"/>
      <c r="B116" s="215"/>
      <c r="C116" s="215"/>
      <c r="D116" s="215"/>
      <c r="E116" s="215"/>
      <c r="F116" s="215"/>
      <c r="G116" s="215"/>
      <c r="H116" s="215"/>
      <c r="I116" s="215"/>
      <c r="J116" s="19"/>
      <c r="K116" s="30"/>
    </row>
    <row r="117" spans="1:11" ht="17.45" customHeight="1">
      <c r="A117" s="256"/>
      <c r="B117" s="215"/>
      <c r="C117" s="215"/>
      <c r="D117" s="215"/>
      <c r="E117" s="215"/>
      <c r="F117" s="215"/>
      <c r="G117" s="215"/>
      <c r="H117" s="215"/>
      <c r="I117" s="215"/>
      <c r="J117" s="19"/>
      <c r="K117" s="30"/>
    </row>
    <row r="118" spans="1:11" ht="17.45" customHeight="1">
      <c r="A118" s="256"/>
      <c r="B118" s="215"/>
      <c r="C118" s="215"/>
      <c r="D118" s="215"/>
      <c r="E118" s="215"/>
      <c r="F118" s="215"/>
      <c r="G118" s="215"/>
      <c r="H118" s="215"/>
      <c r="I118" s="215"/>
      <c r="J118" s="19"/>
      <c r="K118" s="30"/>
    </row>
    <row r="119" spans="1:11" ht="17.45" customHeight="1">
      <c r="A119" s="256"/>
      <c r="B119" s="215"/>
      <c r="C119" s="215"/>
      <c r="D119" s="215"/>
      <c r="E119" s="215"/>
      <c r="F119" s="215"/>
      <c r="G119" s="215"/>
      <c r="H119" s="215"/>
      <c r="I119" s="215"/>
      <c r="J119" s="19"/>
      <c r="K119" s="30"/>
    </row>
    <row r="120" spans="1:11" ht="17.45" customHeight="1">
      <c r="A120" s="256"/>
      <c r="B120" s="215"/>
      <c r="C120" s="215"/>
      <c r="D120" s="215"/>
      <c r="E120" s="215"/>
      <c r="F120" s="215"/>
      <c r="G120" s="215"/>
      <c r="H120" s="215"/>
      <c r="I120" s="215"/>
      <c r="J120" s="19"/>
      <c r="K120" s="30"/>
    </row>
    <row r="121" spans="1:11" ht="17.45" customHeight="1">
      <c r="A121" s="256"/>
      <c r="B121" s="215"/>
      <c r="C121" s="215"/>
      <c r="D121" s="215"/>
      <c r="E121" s="215"/>
      <c r="F121" s="215"/>
      <c r="G121" s="215"/>
      <c r="H121" s="215"/>
      <c r="I121" s="215"/>
      <c r="J121" s="19"/>
      <c r="K121" s="30"/>
    </row>
    <row r="122" spans="1:11" ht="17.45" customHeight="1">
      <c r="A122" s="256"/>
      <c r="B122" s="215"/>
      <c r="C122" s="215"/>
      <c r="D122" s="215"/>
      <c r="E122" s="215"/>
      <c r="F122" s="215"/>
      <c r="G122" s="215"/>
      <c r="H122" s="215"/>
      <c r="I122" s="215"/>
      <c r="J122" s="19"/>
      <c r="K122" s="30"/>
    </row>
    <row r="123" spans="1:11" ht="17.45" customHeight="1">
      <c r="A123" s="256"/>
      <c r="B123" s="215"/>
      <c r="C123" s="215"/>
      <c r="D123" s="215"/>
      <c r="E123" s="215"/>
      <c r="F123" s="215"/>
      <c r="G123" s="215"/>
      <c r="H123" s="215"/>
      <c r="I123" s="215"/>
      <c r="J123" s="19"/>
      <c r="K123" s="30"/>
    </row>
    <row r="124" spans="1:11" ht="17.45" customHeight="1">
      <c r="A124" s="256"/>
      <c r="B124" s="215"/>
      <c r="C124" s="215"/>
      <c r="D124" s="215"/>
      <c r="E124" s="215"/>
      <c r="F124" s="215"/>
      <c r="G124" s="215"/>
      <c r="H124" s="215"/>
      <c r="I124" s="215"/>
      <c r="J124" s="19"/>
      <c r="K124" s="30"/>
    </row>
    <row r="125" spans="1:11" ht="17.45" customHeight="1">
      <c r="A125" s="256"/>
      <c r="B125" s="215"/>
      <c r="C125" s="215"/>
      <c r="D125" s="215"/>
      <c r="E125" s="215"/>
      <c r="F125" s="215"/>
      <c r="G125" s="215"/>
      <c r="H125" s="215"/>
      <c r="I125" s="215"/>
      <c r="J125" s="19"/>
      <c r="K125" s="30"/>
    </row>
    <row r="126" spans="1:11" ht="17.45" customHeight="1">
      <c r="A126" s="256"/>
      <c r="B126" s="215"/>
      <c r="C126" s="215"/>
      <c r="D126" s="215"/>
      <c r="E126" s="215"/>
      <c r="F126" s="215"/>
      <c r="G126" s="215"/>
      <c r="H126" s="215"/>
      <c r="I126" s="215"/>
      <c r="J126" s="19"/>
      <c r="K126" s="30"/>
    </row>
    <row r="127" spans="1:11" ht="17.45" customHeight="1">
      <c r="A127" s="256"/>
      <c r="B127" s="215"/>
      <c r="C127" s="215"/>
      <c r="D127" s="215"/>
      <c r="E127" s="215"/>
      <c r="F127" s="215"/>
      <c r="G127" s="215"/>
      <c r="H127" s="215"/>
      <c r="I127" s="215"/>
      <c r="J127" s="19"/>
      <c r="K127" s="30"/>
    </row>
    <row r="128" spans="1:11" ht="17.45" customHeight="1">
      <c r="A128" s="256"/>
      <c r="B128" s="215"/>
      <c r="C128" s="215"/>
      <c r="D128" s="215"/>
      <c r="E128" s="215"/>
      <c r="F128" s="215"/>
      <c r="G128" s="215"/>
      <c r="H128" s="215"/>
      <c r="I128" s="215"/>
      <c r="J128" s="19"/>
      <c r="K128" s="30"/>
    </row>
    <row r="129" spans="1:11" ht="17.45" customHeight="1">
      <c r="A129" s="256"/>
      <c r="B129" s="215"/>
      <c r="C129" s="215"/>
      <c r="D129" s="215"/>
      <c r="E129" s="215"/>
      <c r="F129" s="215"/>
      <c r="G129" s="215"/>
      <c r="H129" s="215"/>
      <c r="I129" s="215"/>
      <c r="J129" s="19"/>
      <c r="K129" s="30"/>
    </row>
    <row r="130" spans="1:11" ht="17.45" customHeight="1">
      <c r="A130" s="256"/>
      <c r="B130" s="215"/>
      <c r="C130" s="215"/>
      <c r="D130" s="215"/>
      <c r="E130" s="215"/>
      <c r="F130" s="215"/>
      <c r="G130" s="215"/>
      <c r="H130" s="215"/>
      <c r="I130" s="215"/>
      <c r="J130" s="19"/>
      <c r="K130" s="30"/>
    </row>
    <row r="131" spans="1:11" ht="17.45" customHeight="1">
      <c r="A131" s="256"/>
      <c r="B131" s="215"/>
      <c r="C131" s="215"/>
      <c r="D131" s="215"/>
      <c r="E131" s="215"/>
      <c r="F131" s="215"/>
      <c r="G131" s="215"/>
      <c r="H131" s="215"/>
      <c r="I131" s="215"/>
      <c r="J131" s="19"/>
      <c r="K131" s="30"/>
    </row>
    <row r="132" spans="1:11" ht="17.45" customHeight="1">
      <c r="A132" s="256"/>
      <c r="B132" s="215"/>
      <c r="C132" s="215"/>
      <c r="D132" s="215"/>
      <c r="E132" s="215"/>
      <c r="F132" s="215"/>
      <c r="G132" s="215"/>
      <c r="H132" s="215"/>
      <c r="I132" s="215"/>
      <c r="J132" s="19"/>
      <c r="K132" s="30"/>
    </row>
    <row r="133" spans="1:11" ht="17.45" customHeight="1">
      <c r="A133" s="256"/>
      <c r="B133" s="215"/>
      <c r="C133" s="215"/>
      <c r="D133" s="215"/>
      <c r="E133" s="215"/>
      <c r="F133" s="215"/>
      <c r="G133" s="215"/>
      <c r="H133" s="215"/>
      <c r="I133" s="215"/>
      <c r="J133" s="19"/>
      <c r="K133" s="30"/>
    </row>
    <row r="134" spans="1:11" ht="17.45" customHeight="1">
      <c r="A134" s="256"/>
      <c r="B134" s="215"/>
      <c r="C134" s="215"/>
      <c r="D134" s="215"/>
      <c r="E134" s="215"/>
      <c r="F134" s="215"/>
      <c r="G134" s="215"/>
      <c r="H134" s="215"/>
      <c r="I134" s="215"/>
      <c r="J134" s="19"/>
      <c r="K134" s="30"/>
    </row>
    <row r="135" spans="1:11" ht="17.45" customHeight="1">
      <c r="A135" s="256"/>
      <c r="B135" s="215"/>
      <c r="C135" s="215"/>
      <c r="D135" s="215"/>
      <c r="E135" s="215"/>
      <c r="F135" s="215"/>
      <c r="G135" s="215"/>
      <c r="H135" s="215"/>
      <c r="I135" s="215"/>
      <c r="J135" s="19"/>
      <c r="K135" s="30"/>
    </row>
    <row r="136" spans="1:11" ht="17.45" customHeight="1">
      <c r="A136" s="256"/>
      <c r="B136" s="215"/>
      <c r="C136" s="215"/>
      <c r="D136" s="215"/>
      <c r="E136" s="215"/>
      <c r="F136" s="215"/>
      <c r="G136" s="215"/>
      <c r="H136" s="215"/>
      <c r="I136" s="215"/>
      <c r="J136" s="19"/>
      <c r="K136" s="30"/>
    </row>
    <row r="137" spans="1:11" ht="17.45" customHeight="1">
      <c r="A137" s="256"/>
      <c r="B137" s="215"/>
      <c r="C137" s="215"/>
      <c r="D137" s="215"/>
      <c r="E137" s="215"/>
      <c r="F137" s="215"/>
      <c r="G137" s="215"/>
      <c r="H137" s="215"/>
      <c r="I137" s="215"/>
      <c r="J137" s="19"/>
      <c r="K137" s="30"/>
    </row>
    <row r="138" spans="1:11" ht="17.45" customHeight="1">
      <c r="A138" s="256"/>
      <c r="B138" s="186"/>
      <c r="C138" s="19"/>
      <c r="D138" s="19"/>
      <c r="E138" s="19"/>
      <c r="F138" s="19"/>
      <c r="G138" s="19"/>
      <c r="H138" s="19"/>
      <c r="I138" s="19"/>
      <c r="J138" s="19"/>
      <c r="K138" s="30"/>
    </row>
    <row r="139" spans="1:11" ht="17.45" customHeight="1">
      <c r="A139" s="256"/>
      <c r="B139" s="187"/>
      <c r="C139" s="19"/>
      <c r="D139" s="19"/>
      <c r="E139" s="19"/>
      <c r="F139" s="19"/>
      <c r="G139" s="19"/>
      <c r="H139" s="19"/>
      <c r="I139" s="19"/>
      <c r="J139" s="19"/>
      <c r="K139" s="30"/>
    </row>
    <row r="140" spans="1:11" ht="17.45" customHeight="1">
      <c r="A140" s="256"/>
      <c r="B140" s="187"/>
      <c r="C140" s="19"/>
      <c r="D140" s="19"/>
      <c r="E140" s="19"/>
      <c r="F140" s="19"/>
      <c r="G140" s="19"/>
      <c r="H140" s="19"/>
      <c r="I140" s="19"/>
      <c r="J140" s="19"/>
      <c r="K140" s="30"/>
    </row>
    <row r="141" spans="1:11" ht="17.45" customHeight="1">
      <c r="A141" s="256"/>
      <c r="B141" s="187"/>
      <c r="C141" s="19"/>
      <c r="D141" s="19"/>
      <c r="E141" s="19"/>
      <c r="F141" s="19"/>
      <c r="G141" s="19"/>
      <c r="H141" s="19"/>
      <c r="I141" s="19"/>
      <c r="J141" s="19"/>
      <c r="K141" s="30"/>
    </row>
    <row r="142" spans="1:11" ht="17.45" customHeight="1">
      <c r="A142" s="274"/>
      <c r="B142" s="188"/>
      <c r="C142" s="275"/>
      <c r="D142" s="275"/>
      <c r="E142" s="275"/>
      <c r="F142" s="275"/>
      <c r="G142" s="275"/>
      <c r="H142" s="275"/>
      <c r="I142" s="275"/>
      <c r="J142" s="275"/>
      <c r="K142" s="276"/>
    </row>
  </sheetData>
  <mergeCells count="103">
    <mergeCell ref="B39:I39"/>
    <mergeCell ref="B40:I40"/>
    <mergeCell ref="B41:I41"/>
    <mergeCell ref="B43:I43"/>
    <mergeCell ref="B44:I44"/>
    <mergeCell ref="B2:F2"/>
    <mergeCell ref="B35:I35"/>
    <mergeCell ref="B36:I36"/>
    <mergeCell ref="B37:I37"/>
    <mergeCell ref="B38:I38"/>
    <mergeCell ref="B50:I50"/>
    <mergeCell ref="B51:I51"/>
    <mergeCell ref="B52:I52"/>
    <mergeCell ref="B53:I53"/>
    <mergeCell ref="B54:I54"/>
    <mergeCell ref="B45:I45"/>
    <mergeCell ref="B46:I46"/>
    <mergeCell ref="B47:I47"/>
    <mergeCell ref="B48:I48"/>
    <mergeCell ref="B49:I49"/>
    <mergeCell ref="B60:I60"/>
    <mergeCell ref="B61:I61"/>
    <mergeCell ref="B62:I62"/>
    <mergeCell ref="B63:I63"/>
    <mergeCell ref="B64:I64"/>
    <mergeCell ref="B55:I55"/>
    <mergeCell ref="B56:I56"/>
    <mergeCell ref="B57:I57"/>
    <mergeCell ref="B58:I58"/>
    <mergeCell ref="B59:I59"/>
    <mergeCell ref="B70:I70"/>
    <mergeCell ref="B71:I71"/>
    <mergeCell ref="B72:I72"/>
    <mergeCell ref="B73:I73"/>
    <mergeCell ref="B74:I74"/>
    <mergeCell ref="B65:I65"/>
    <mergeCell ref="B66:I66"/>
    <mergeCell ref="B67:I67"/>
    <mergeCell ref="B68:I68"/>
    <mergeCell ref="B69:I69"/>
    <mergeCell ref="B80:I80"/>
    <mergeCell ref="B81:I81"/>
    <mergeCell ref="B82:I82"/>
    <mergeCell ref="B83:I83"/>
    <mergeCell ref="B84:I84"/>
    <mergeCell ref="B75:I75"/>
    <mergeCell ref="B76:I76"/>
    <mergeCell ref="B77:I77"/>
    <mergeCell ref="B78:I78"/>
    <mergeCell ref="B79:I79"/>
    <mergeCell ref="B90:I90"/>
    <mergeCell ref="B91:I91"/>
    <mergeCell ref="B92:I92"/>
    <mergeCell ref="B93:I93"/>
    <mergeCell ref="B94:I94"/>
    <mergeCell ref="B85:I85"/>
    <mergeCell ref="B86:I86"/>
    <mergeCell ref="B87:I87"/>
    <mergeCell ref="B88:I88"/>
    <mergeCell ref="B89:I89"/>
    <mergeCell ref="B100:I100"/>
    <mergeCell ref="B101:I101"/>
    <mergeCell ref="B102:I102"/>
    <mergeCell ref="B103:I103"/>
    <mergeCell ref="B104:I104"/>
    <mergeCell ref="B95:I95"/>
    <mergeCell ref="B96:I96"/>
    <mergeCell ref="B97:I97"/>
    <mergeCell ref="B98:I98"/>
    <mergeCell ref="B99:I99"/>
    <mergeCell ref="B110:I110"/>
    <mergeCell ref="B111:I111"/>
    <mergeCell ref="B112:I112"/>
    <mergeCell ref="B113:I113"/>
    <mergeCell ref="B114:I114"/>
    <mergeCell ref="B105:I105"/>
    <mergeCell ref="B106:I106"/>
    <mergeCell ref="B107:I107"/>
    <mergeCell ref="B108:I108"/>
    <mergeCell ref="B109:I109"/>
    <mergeCell ref="B120:I120"/>
    <mergeCell ref="B121:I121"/>
    <mergeCell ref="B122:I122"/>
    <mergeCell ref="B123:I123"/>
    <mergeCell ref="B124:I124"/>
    <mergeCell ref="B115:I115"/>
    <mergeCell ref="B116:I116"/>
    <mergeCell ref="B117:I117"/>
    <mergeCell ref="B118:I118"/>
    <mergeCell ref="B119:I119"/>
    <mergeCell ref="B135:I135"/>
    <mergeCell ref="B136:I136"/>
    <mergeCell ref="B137:I137"/>
    <mergeCell ref="B130:I130"/>
    <mergeCell ref="B131:I131"/>
    <mergeCell ref="B132:I132"/>
    <mergeCell ref="B133:I133"/>
    <mergeCell ref="B134:I134"/>
    <mergeCell ref="B125:I125"/>
    <mergeCell ref="B126:I126"/>
    <mergeCell ref="B127:I127"/>
    <mergeCell ref="B128:I128"/>
    <mergeCell ref="B129:I129"/>
  </mergeCells>
  <pageMargins left="0.7" right="0.7" top="0.75" bottom="0.75" header="0.3" footer="0.3"/>
  <pageSetup orientation="landscape"/>
  <headerFooter>
    <oddFooter>&amp;C&amp;"Helvetica Neue,Regular"&amp;12&amp;K000000&amp;P</oddFooter>
  </headerFooter>
  <ignoredErrors>
    <ignoredError sqref="D4 F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 Resultats</vt:lpstr>
      <vt:lpstr> Resultats divisions</vt:lpstr>
      <vt:lpstr> Mercats</vt:lpstr>
      <vt:lpstr> Efecte dòlar</vt:lpstr>
      <vt:lpstr> Compres</vt:lpstr>
      <vt:lpstr> Costos</vt:lpstr>
      <vt:lpstr>Plantilla</vt:lpstr>
      <vt:lpstr> Balanç</vt:lpstr>
      <vt:lpstr> Ràtios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Conesa Fábregues, Teresa</dc:creator>
  <cp:lastModifiedBy>Conesa Fábregues, Teresa</cp:lastModifiedBy>
  <dcterms:created xsi:type="dcterms:W3CDTF">2023-03-02T06:49:30Z</dcterms:created>
  <dcterms:modified xsi:type="dcterms:W3CDTF">2023-03-03T16:44:29Z</dcterms:modified>
</cp:coreProperties>
</file>